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tabRatio="854" activeTab="3"/>
  </bookViews>
  <sheets>
    <sheet name="Annexure-III 1 to 3" sheetId="3" r:id="rId1"/>
    <sheet name="Annexure-IV" sheetId="5" r:id="rId2"/>
    <sheet name="Annexure-XIX (URI-II) " sheetId="7" r:id="rId3"/>
    <sheet name="2012-13 VS 2013-14" sheetId="8" r:id="rId4"/>
    <sheet name="2013-14 VS 2014-15" sheetId="9" r:id="rId5"/>
    <sheet name="2014-15 VS 2015-16" sheetId="10" r:id="rId6"/>
    <sheet name="2015-16 VS 2016-17" sheetId="11" r:id="rId7"/>
  </sheets>
  <definedNames>
    <definedName name="_xlnm.Print_Area" localSheetId="3">'2012-13 VS 2013-14'!$A$1:$D$48</definedName>
    <definedName name="_xlnm.Print_Area" localSheetId="4">'2013-14 VS 2014-15'!$A$1:$F$48</definedName>
    <definedName name="_xlnm.Print_Area" localSheetId="5">'2014-15 VS 2015-16'!$A$1:$F$48</definedName>
    <definedName name="_xlnm.Print_Area" localSheetId="6">'2015-16 VS 2016-17'!$A$1:$F$48</definedName>
    <definedName name="_xlnm.Print_Area" localSheetId="2">'Annexure-XIX (URI-II) '!$A$1:$O$68</definedName>
    <definedName name="_xlnm.Print_Titles" localSheetId="3">'2012-13 VS 2013-14'!$8:$8</definedName>
    <definedName name="_xlnm.Print_Titles" localSheetId="4">'2013-14 VS 2014-15'!$8:$8</definedName>
    <definedName name="_xlnm.Print_Titles" localSheetId="5">'2014-15 VS 2015-16'!$8:$8</definedName>
    <definedName name="_xlnm.Print_Titles" localSheetId="6">'2015-16 VS 2016-17'!$8:$8</definedName>
  </definedNames>
  <calcPr calcId="125725"/>
</workbook>
</file>

<file path=xl/calcChain.xml><?xml version="1.0" encoding="utf-8"?>
<calcChain xmlns="http://schemas.openxmlformats.org/spreadsheetml/2006/main">
  <c r="E46" i="11"/>
  <c r="E44"/>
  <c r="E42"/>
  <c r="E39"/>
  <c r="E38"/>
  <c r="D38"/>
  <c r="C38"/>
  <c r="E37"/>
  <c r="E34"/>
  <c r="E33"/>
  <c r="E32"/>
  <c r="D30"/>
  <c r="E30" s="1"/>
  <c r="C30"/>
  <c r="E28"/>
  <c r="E26"/>
  <c r="E25"/>
  <c r="E24"/>
  <c r="E23"/>
  <c r="E22"/>
  <c r="E19"/>
  <c r="E18"/>
  <c r="D16"/>
  <c r="D45" s="1"/>
  <c r="C16"/>
  <c r="C45" s="1"/>
  <c r="C47" s="1"/>
  <c r="E15"/>
  <c r="E14"/>
  <c r="E46" i="10"/>
  <c r="E44"/>
  <c r="E42"/>
  <c r="E38"/>
  <c r="D38"/>
  <c r="C38"/>
  <c r="E37"/>
  <c r="E34"/>
  <c r="E33"/>
  <c r="E32"/>
  <c r="D30"/>
  <c r="D45" s="1"/>
  <c r="C30"/>
  <c r="E28"/>
  <c r="E26"/>
  <c r="E25"/>
  <c r="E24"/>
  <c r="E23"/>
  <c r="E22"/>
  <c r="E19"/>
  <c r="E18"/>
  <c r="D16"/>
  <c r="C16"/>
  <c r="C45" s="1"/>
  <c r="C47" s="1"/>
  <c r="E15"/>
  <c r="E14"/>
  <c r="E46" i="9"/>
  <c r="C45"/>
  <c r="C47" s="1"/>
  <c r="E44"/>
  <c r="E42"/>
  <c r="D38"/>
  <c r="C38"/>
  <c r="E37"/>
  <c r="E34"/>
  <c r="E33"/>
  <c r="E32"/>
  <c r="D30"/>
  <c r="C30"/>
  <c r="E28"/>
  <c r="E26"/>
  <c r="E25"/>
  <c r="E24"/>
  <c r="E23"/>
  <c r="E22"/>
  <c r="E19"/>
  <c r="E18"/>
  <c r="D16"/>
  <c r="D45" s="1"/>
  <c r="C16"/>
  <c r="E15"/>
  <c r="E14"/>
  <c r="D38" i="8"/>
  <c r="C38"/>
  <c r="D30"/>
  <c r="C30"/>
  <c r="D16"/>
  <c r="D45" s="1"/>
  <c r="D47" s="1"/>
  <c r="C16"/>
  <c r="C45" s="1"/>
  <c r="C47" s="1"/>
  <c r="D47" i="11" l="1"/>
  <c r="E47" s="1"/>
  <c r="E45"/>
  <c r="D47" i="9"/>
  <c r="E47" s="1"/>
  <c r="E45"/>
  <c r="D47" i="10"/>
  <c r="E47" s="1"/>
  <c r="E45"/>
  <c r="E16" i="11"/>
  <c r="E16" i="9"/>
  <c r="E30" i="10"/>
  <c r="L51" i="7" l="1"/>
  <c r="M53"/>
  <c r="N52"/>
  <c r="O52"/>
  <c r="M52"/>
  <c r="N53"/>
  <c r="O53"/>
  <c r="N51"/>
  <c r="O51"/>
  <c r="M51"/>
  <c r="F18" i="5" l="1"/>
  <c r="E18"/>
  <c r="D18"/>
  <c r="C18" l="1"/>
  <c r="B18"/>
  <c r="I60" i="3"/>
</calcChain>
</file>

<file path=xl/sharedStrings.xml><?xml version="1.0" encoding="utf-8"?>
<sst xmlns="http://schemas.openxmlformats.org/spreadsheetml/2006/main" count="537" uniqueCount="234">
  <si>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</si>
  <si>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</si>
  <si>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</si>
  <si>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</si>
  <si>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</si>
  <si>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</si>
  <si>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</si>
  <si>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</si>
  <si>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</si>
  <si>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</si>
  <si>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</si>
  <si>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</si>
  <si>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</si>
  <si>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</si>
  <si>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</si>
  <si>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</si>
  <si>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</si>
  <si>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</si>
  <si>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</si>
  <si>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</si>
  <si>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</si>
  <si>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</si>
  <si>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</si>
  <si>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</si>
  <si>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</si>
  <si>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</si>
  <si>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</si>
  <si>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</si>
  <si>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</si>
  <si>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</si>
  <si>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</si>
  <si>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</si>
  <si>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</si>
  <si>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</si>
  <si>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</si>
  <si>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</si>
  <si>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</si>
  <si>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</si>
  <si>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</si>
  <si>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</si>
  <si>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</si>
  <si>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</si>
  <si>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</si>
  <si>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</si>
  <si>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</si>
  <si>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</si>
  <si>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</si>
  <si>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</si>
  <si>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</si>
  <si>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</si>
  <si>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</si>
  <si>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</si>
  <si>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</si>
  <si>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</si>
  <si>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</si>
  <si>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</si>
  <si>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</si>
  <si>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</si>
  <si>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</si>
  <si>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</si>
  <si>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</si>
  <si>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</si>
  <si>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</si>
  <si>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</si>
  <si>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</si>
  <si>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</si>
  <si>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</si>
  <si>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</si>
  <si>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</si>
  <si>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</si>
  <si>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</si>
  <si>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</si>
  <si>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</si>
  <si>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</si>
  <si>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</si>
  <si>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</si>
  <si>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</si>
  <si>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</si>
  <si>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</si>
  <si>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</si>
  <si>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</si>
  <si>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</si>
  <si>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</si>
  <si>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</si>
  <si>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</si>
  <si>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</si>
  <si>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</si>
  <si>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</si>
  <si>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</si>
  <si>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</si>
  <si>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</si>
  <si>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</si>
  <si>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</si>
  <si>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</si>
  <si>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</si>
  <si>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</si>
  <si>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</si>
  <si>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</si>
  <si>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</si>
  <si>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</si>
  <si>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</si>
  <si>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</si>
  <si>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</si>
  <si>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</si>
  <si>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</si>
  <si>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</si>
  <si>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</si>
  <si>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</si>
  <si>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</si>
  <si>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</si>
  <si>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</si>
  <si>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</si>
  <si>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</si>
  <si>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</si>
  <si>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</si>
  <si>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</si>
  <si>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</si>
  <si>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</si>
  <si>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</si>
  <si>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</si>
  <si>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</si>
  <si>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</si>
  <si>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</si>
  <si>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</si>
  <si>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</si>
  <si>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</si>
  <si>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</si>
  <si>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</si>
  <si>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Uri-II Power Station
Installed Capacity (MW) : 240 MW
Normative Annual Plant Availability Factor (%) approved by Commission : 55%</t>
    </r>
  </si>
  <si>
    <t>-</t>
  </si>
  <si>
    <t>Under Ground</t>
  </si>
  <si>
    <t xml:space="preserve">Static </t>
  </si>
  <si>
    <t>118 M</t>
  </si>
  <si>
    <t>240 MW</t>
  </si>
  <si>
    <t>NHPC LTD.</t>
  </si>
  <si>
    <t>Uri-II Power Station</t>
  </si>
  <si>
    <t>NIL</t>
  </si>
  <si>
    <t>URI-II Power Station</t>
  </si>
  <si>
    <t>Hydro</t>
  </si>
  <si>
    <t>Not Commissioned</t>
  </si>
  <si>
    <t>130 M</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</si>
  <si>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</si>
  <si>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</si>
  <si>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</si>
  <si>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</si>
  <si>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</si>
  <si>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</si>
  <si>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</si>
  <si>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</si>
  <si>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</si>
  <si>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</si>
  <si>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</si>
  <si>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</si>
  <si>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</si>
  <si>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</si>
  <si>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</si>
  <si>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</si>
  <si>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</si>
  <si>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</si>
  <si>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</si>
  <si>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</si>
  <si>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</si>
  <si>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</si>
  <si>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</si>
  <si>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</si>
  <si>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4x60 MW</t>
  </si>
  <si>
    <t>AFC (Rs. Crores)</t>
  </si>
  <si>
    <t>Note:</t>
  </si>
  <si>
    <t>2. The capital cost sl no. 23 &amp; equity at sl no. 21 has been considered as closing equity &amp; capital cost respectively as on 31st March of respective year.</t>
  </si>
  <si>
    <t>3. Composite tariff shown at sl no. 27 is exclusive of J&amp;K water usage charges.</t>
  </si>
  <si>
    <r>
      <t>1. The data at Sl No. 20 to 27 has been filled based on CERC orders dated</t>
    </r>
    <r>
      <rPr>
        <sz val="12"/>
        <color rgb="FFFF0000"/>
        <rFont val="Arial"/>
        <family val="2"/>
      </rPr>
      <t xml:space="preserve"> </t>
    </r>
    <r>
      <rPr>
        <sz val="12"/>
        <rFont val="Arial"/>
        <family val="2"/>
      </rPr>
      <t>27.07.2016 &amp; 04.02.2016</t>
    </r>
  </si>
  <si>
    <t>Not Applicable</t>
  </si>
  <si>
    <t>NA</t>
  </si>
  <si>
    <t>Profit/ loss before tax (Rs. Crore)</t>
  </si>
  <si>
    <t>Revenue   realisation   after   tax (Rs. Crore) #</t>
  </si>
  <si>
    <t>4. # NHPC calculate Corporate Tax as a whole after considering all the admissible deductions, exemptions etc. as per Income Tax Act. Therefore unitwise calculation has not been made.</t>
  </si>
  <si>
    <t>DETAILS OF OPERATION AND MAINTENANCE EXPENSES</t>
  </si>
  <si>
    <t>Name of the Company : NHPC Ltd</t>
  </si>
  <si>
    <t>Name of Power Station: URI-II POWER STATION</t>
  </si>
  <si>
    <t>Sl. No.</t>
  </si>
  <si>
    <t>ITEMS</t>
  </si>
  <si>
    <t xml:space="preserve"> </t>
  </si>
  <si>
    <t>(A)</t>
  </si>
  <si>
    <t>Breakup of O&amp;M Expenses</t>
  </si>
  <si>
    <t xml:space="preserve">Consumption of stores &amp; spares </t>
  </si>
  <si>
    <t>Repair &amp; Maintenance</t>
  </si>
  <si>
    <t>For Dam,Intake,WCS,De-silting chamber</t>
  </si>
  <si>
    <t>For Power House and all other works</t>
  </si>
  <si>
    <t>Sub-Total (Repair and Maintenance)</t>
  </si>
  <si>
    <t xml:space="preserve">Insurance </t>
  </si>
  <si>
    <t>Security  Expenses</t>
  </si>
  <si>
    <t>Administrative Expenses</t>
  </si>
  <si>
    <t xml:space="preserve">Rent  </t>
  </si>
  <si>
    <t xml:space="preserve">Electricity charges  </t>
  </si>
  <si>
    <t xml:space="preserve">Travelling &amp; Conveyance  </t>
  </si>
  <si>
    <t>Telephone, Telex &amp; Postage   (Communication)</t>
  </si>
  <si>
    <t>Advertisement</t>
  </si>
  <si>
    <t>Donation</t>
  </si>
  <si>
    <t xml:space="preserve">Entertainment </t>
  </si>
  <si>
    <t>Sub-total (Administrative expenses)</t>
  </si>
  <si>
    <t>Employee Cost</t>
  </si>
  <si>
    <t>6.1a</t>
  </si>
  <si>
    <t>Salaries,wages &amp; allow. -Project</t>
  </si>
  <si>
    <t xml:space="preserve">Staff welfare expenses </t>
  </si>
  <si>
    <t>Productivity Linked incentive</t>
  </si>
  <si>
    <t>VRS-Ex-gratia</t>
  </si>
  <si>
    <t>Ex-gratia</t>
  </si>
  <si>
    <t>Performance related pay (PRP)</t>
  </si>
  <si>
    <t>Sub-total (Employee Cost)</t>
  </si>
  <si>
    <t>Loss of Store</t>
  </si>
  <si>
    <t xml:space="preserve">Allocation of CO Office expenses </t>
  </si>
  <si>
    <t>Others  (Specify items)</t>
  </si>
  <si>
    <t>Total (1 to 10)</t>
  </si>
  <si>
    <t>Revenue /Recoveries</t>
  </si>
  <si>
    <t>Net Expenses</t>
  </si>
  <si>
    <t>Capital spares consumed not included in A(1) above and not claimed/allowed by commission for capitalisation</t>
  </si>
  <si>
    <t>Variance (%)</t>
  </si>
  <si>
    <t>Reasons for variance</t>
  </si>
  <si>
    <t>Since project was capitalised on March 2014, data are not comparable.</t>
  </si>
  <si>
    <t>As Project has commisioned in March 2014,  Cost of Spares purchased was nominal upto Mar, 2015, which has increased during FY 2015-16. On account of hiring of outsourced manpower during the FY 2015-16 and servicing of HM Equipments for smooth operaion of Dam Control Room.</t>
  </si>
  <si>
    <t>After commisoning of all units, malfunctioning / failure of electronic cards/components/ sensors have been observed probably due ambient constraint. As a results Power Station had to procure the same to avoid the forced outstage.</t>
  </si>
  <si>
    <t>Increase in security  expenditure is due to induction CISF and  increase  of DA and annual  increment of the security personnel.</t>
  </si>
  <si>
    <t>Due to decrease of number of training as compared to  Corresponding previous  period (  INLAND TRAVEL and  DAILY ALLOWANCE/BOARDING AND LODGING CHARGES )</t>
  </si>
  <si>
    <t>Vary due decrease/ increase in nos of Chief Engineers and above.</t>
  </si>
  <si>
    <t xml:space="preserve">Expenditure increased more than 10% due to increase in Medical reimbursement and cost of medicine </t>
  </si>
  <si>
    <t>Increse in operational/Running Expenses of Kendriya Vidyalay</t>
  </si>
  <si>
    <t>Due to booking of amount pertaining to Liability &amp; provision not required written off in FY 2015-16</t>
  </si>
  <si>
    <t>As Project is in intial stage, inventory are being build up for regular and preventive maintance of HM Plant, Equipmment &amp; Structure. Besides that wages has increased w.r.t hired manpower for routine mainteance.</t>
  </si>
  <si>
    <t>Due to aggitation/ strike by contract labour because of wages discrepency w.r.t Uri Power Station,  wages were made at par with Uri Power Station inline with the PSR in Apr,2016(i.e. more than the minimum wages, notified by GOI).</t>
  </si>
  <si>
    <t>Mainly expenditure increase under Misc public relation incurred for maintaining good rapport with State officials.</t>
  </si>
  <si>
    <t>Exp increased due to provsioning of 3months exp of salary on account of wage revision from Jan-17</t>
  </si>
  <si>
    <t>Increase due to payment of arear of PLGI at revised rate from F.Y 2010-11 to F.Y 2013-14 and provision of PLGI for Q4 of FY 2016-17 made on revised pay</t>
  </si>
  <si>
    <t>Expenditure depend upon the rating of NHPC,  KPA and nos of empolyees in the project</t>
  </si>
  <si>
    <t>Minimal amount</t>
  </si>
</sst>
</file>

<file path=xl/styles.xml><?xml version="1.0" encoding="utf-8"?>
<styleSheet xmlns="http://schemas.openxmlformats.org/spreadsheetml/2006/main">
  <numFmts count="7">
    <numFmt numFmtId="43" formatCode="_ * #,##0.00_ ;_ * \-#,##0.00_ ;_ * &quot;-&quot;??_ ;_ @_ "/>
    <numFmt numFmtId="164" formatCode="###0;###0"/>
    <numFmt numFmtId="165" formatCode="###0.0;###0.0"/>
    <numFmt numFmtId="166" formatCode="0.0"/>
    <numFmt numFmtId="167" formatCode="mmm\-yyyy"/>
    <numFmt numFmtId="168" formatCode="0.000%"/>
    <numFmt numFmtId="169" formatCode="_(* #,##0_);_(* \(#,##0\);_(* &quot;-&quot;??_);_(@_)"/>
  </numFmts>
  <fonts count="40">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1"/>
      <name val="Times New Roman"/>
      <family val="1"/>
    </font>
    <font>
      <b/>
      <sz val="10"/>
      <name val="Tahoma"/>
      <family val="2"/>
    </font>
    <font>
      <sz val="10"/>
      <color rgb="FF000000"/>
      <name val="Times New Roman"/>
      <family val="1"/>
    </font>
    <font>
      <sz val="12"/>
      <color rgb="FF000000"/>
      <name val="Times New Roman"/>
      <family val="1"/>
    </font>
    <font>
      <b/>
      <sz val="11"/>
      <color theme="1"/>
      <name val="Tahoma"/>
      <family val="2"/>
    </font>
    <font>
      <sz val="11"/>
      <color rgb="FF000000"/>
      <name val="Times New Roman"/>
      <family val="1"/>
    </font>
    <font>
      <i/>
      <sz val="12"/>
      <name val="Arial"/>
      <family val="2"/>
    </font>
    <font>
      <sz val="12"/>
      <color rgb="FFFF0000"/>
      <name val="Arial"/>
      <family val="2"/>
    </font>
    <font>
      <b/>
      <sz val="30"/>
      <color rgb="FF000000"/>
      <name val="Arial"/>
      <family val="2"/>
    </font>
    <font>
      <sz val="15"/>
      <name val="Calibri"/>
      <family val="2"/>
    </font>
    <font>
      <b/>
      <sz val="12"/>
      <name val="Tahoma"/>
      <family val="2"/>
    </font>
    <font>
      <sz val="12"/>
      <name val="Tahoma"/>
      <family val="2"/>
    </font>
    <font>
      <b/>
      <sz val="10"/>
      <color indexed="12"/>
      <name val="Rupee Foradian"/>
      <family val="2"/>
    </font>
    <font>
      <b/>
      <sz val="10"/>
      <color theme="1"/>
      <name val="Arial"/>
      <family val="2"/>
    </font>
    <font>
      <b/>
      <sz val="10"/>
      <color theme="1"/>
      <name val="Rupee Foradian"/>
      <family val="2"/>
    </font>
    <font>
      <sz val="10"/>
      <name val="Calibri"/>
      <family val="2"/>
      <scheme val="minor"/>
    </font>
    <font>
      <sz val="10"/>
      <name val="Arial"/>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4" fillId="0" borderId="0"/>
    <xf numFmtId="0" fontId="2" fillId="0" borderId="0"/>
    <xf numFmtId="0" fontId="2" fillId="0" borderId="0"/>
    <xf numFmtId="0" fontId="1" fillId="0" borderId="0"/>
    <xf numFmtId="43" fontId="2" fillId="0" borderId="0" applyFont="0" applyFill="0" applyBorder="0" applyAlignment="0" applyProtection="0"/>
    <xf numFmtId="0" fontId="38" fillId="0" borderId="0"/>
    <xf numFmtId="43" fontId="1" fillId="0" borderId="0" applyFont="0" applyFill="0" applyBorder="0" applyAlignment="0" applyProtection="0"/>
    <xf numFmtId="0" fontId="1" fillId="0" borderId="0"/>
    <xf numFmtId="0" fontId="2" fillId="0" borderId="0"/>
    <xf numFmtId="0" fontId="1" fillId="0" borderId="0"/>
    <xf numFmtId="9" fontId="1" fillId="0" borderId="0" applyFont="0" applyFill="0" applyBorder="0" applyAlignment="0" applyProtection="0"/>
  </cellStyleXfs>
  <cellXfs count="237">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9" fillId="0" borderId="8" xfId="0" applyNumberFormat="1" applyFont="1" applyFill="1" applyBorder="1" applyAlignment="1">
      <alignment horizontal="center" vertical="top" wrapText="1"/>
    </xf>
    <xf numFmtId="0" fontId="24" fillId="0" borderId="0" xfId="1" applyFill="1" applyBorder="1" applyAlignment="1">
      <alignment horizontal="left" vertical="top"/>
    </xf>
    <xf numFmtId="0" fontId="24"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8" xfId="0" quotePrefix="1" applyFont="1" applyFill="1" applyBorder="1" applyAlignment="1">
      <alignment horizontal="center" vertical="center" wrapText="1"/>
    </xf>
    <xf numFmtId="166" fontId="0" fillId="0" borderId="8" xfId="0" applyNumberFormat="1" applyFill="1" applyBorder="1" applyAlignment="1">
      <alignment horizontal="center" vertical="center" wrapText="1"/>
    </xf>
    <xf numFmtId="0" fontId="24" fillId="0" borderId="8" xfId="0" quotePrefix="1" applyFont="1" applyFill="1" applyBorder="1" applyAlignment="1">
      <alignment horizontal="center" vertical="center" wrapText="1"/>
    </xf>
    <xf numFmtId="166" fontId="27"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166" fontId="24" fillId="2" borderId="8" xfId="0" applyNumberFormat="1" applyFont="1" applyFill="1" applyBorder="1" applyAlignment="1">
      <alignment horizontal="center" vertical="center"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1" fontId="2" fillId="0" borderId="8" xfId="0" quotePrefix="1" applyNumberFormat="1"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0" fontId="10" fillId="0" borderId="14" xfId="1" applyFont="1" applyFill="1" applyBorder="1" applyAlignment="1">
      <alignment horizontal="center" vertical="top" wrapText="1"/>
    </xf>
    <xf numFmtId="0" fontId="10" fillId="0" borderId="7" xfId="1" applyFont="1" applyFill="1" applyBorder="1" applyAlignment="1">
      <alignment vertical="top" wrapText="1"/>
    </xf>
    <xf numFmtId="0" fontId="3" fillId="0" borderId="8" xfId="1" applyFont="1" applyFill="1" applyBorder="1" applyAlignment="1">
      <alignment horizontal="center"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0" fontId="10" fillId="2" borderId="8" xfId="1" applyFont="1" applyFill="1" applyBorder="1" applyAlignment="1">
      <alignment horizontal="center" vertical="center" wrapText="1"/>
    </xf>
    <xf numFmtId="2" fontId="10" fillId="2" borderId="8" xfId="1"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0" fontId="28"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10" fontId="10" fillId="0" borderId="8" xfId="1" applyNumberFormat="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2" fontId="2" fillId="2" borderId="8"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2" fontId="23" fillId="0" borderId="8" xfId="0" applyNumberFormat="1" applyFont="1" applyBorder="1" applyAlignment="1">
      <alignment horizontal="center" vertical="center"/>
    </xf>
    <xf numFmtId="2" fontId="26" fillId="0" borderId="8" xfId="0" applyNumberFormat="1" applyFont="1" applyBorder="1" applyAlignment="1">
      <alignment horizontal="center" vertical="center"/>
    </xf>
    <xf numFmtId="0" fontId="17" fillId="0" borderId="8" xfId="0" applyFont="1" applyFill="1" applyBorder="1" applyAlignment="1">
      <alignment horizontal="left" vertical="center" wrapText="1"/>
    </xf>
    <xf numFmtId="0" fontId="17" fillId="0" borderId="8" xfId="0" applyFont="1" applyFill="1" applyBorder="1" applyAlignment="1">
      <alignment horizontal="left" vertical="top"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2" borderId="10" xfId="0" quotePrefix="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4" fillId="0" borderId="10" xfId="0" quotePrefix="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2" borderId="8" xfId="0" applyFont="1" applyFill="1" applyBorder="1" applyAlignment="1">
      <alignment horizontal="left" vertical="top" wrapText="1"/>
    </xf>
    <xf numFmtId="0" fontId="0" fillId="2" borderId="8" xfId="0" applyFill="1" applyBorder="1" applyAlignment="1">
      <alignment horizontal="left" vertical="center" wrapText="1"/>
    </xf>
    <xf numFmtId="0" fontId="17"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8" xfId="0" applyFill="1" applyBorder="1" applyAlignment="1">
      <alignment horizontal="left" vertical="center" wrapText="1"/>
    </xf>
    <xf numFmtId="2" fontId="22" fillId="0" borderId="8" xfId="0" applyNumberFormat="1" applyFont="1" applyBorder="1" applyAlignment="1">
      <alignment horizontal="center" vertical="center" wrapText="1"/>
    </xf>
    <xf numFmtId="2" fontId="22" fillId="2" borderId="8"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3" fillId="0" borderId="0" xfId="0" applyFont="1" applyFill="1" applyBorder="1" applyAlignment="1">
      <alignment horizontal="left" vertical="top" wrapText="1"/>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4" fillId="0" borderId="8" xfId="0" applyFont="1" applyFill="1" applyBorder="1" applyAlignment="1">
      <alignment horizontal="center" vertical="top" wrapText="1"/>
    </xf>
    <xf numFmtId="0" fontId="0" fillId="0" borderId="8" xfId="0" applyFill="1" applyBorder="1" applyAlignment="1">
      <alignment horizontal="center" vertical="top"/>
    </xf>
    <xf numFmtId="0" fontId="31" fillId="0" borderId="15"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0"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1" xfId="1" applyFont="1" applyFill="1" applyBorder="1" applyAlignment="1">
      <alignment horizontal="center" vertical="top" wrapText="1"/>
    </xf>
    <xf numFmtId="164" fontId="21" fillId="0" borderId="4" xfId="0" applyNumberFormat="1"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0" fontId="30" fillId="0" borderId="15"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167" fontId="3" fillId="0" borderId="10" xfId="1" applyNumberFormat="1" applyFont="1" applyFill="1" applyBorder="1" applyAlignment="1">
      <alignment horizontal="center" vertical="top" wrapText="1"/>
    </xf>
    <xf numFmtId="167" fontId="3" fillId="0" borderId="12" xfId="1" applyNumberFormat="1" applyFont="1" applyFill="1" applyBorder="1" applyAlignment="1">
      <alignment horizontal="center" vertical="top" wrapText="1"/>
    </xf>
    <xf numFmtId="167" fontId="3" fillId="0" borderId="11" xfId="1" applyNumberFormat="1" applyFont="1" applyFill="1" applyBorder="1" applyAlignment="1">
      <alignment horizontal="center" vertical="top" wrapText="1"/>
    </xf>
    <xf numFmtId="0" fontId="2" fillId="0" borderId="0" xfId="2" applyFont="1" applyFill="1" applyAlignment="1">
      <alignment horizontal="center"/>
    </xf>
    <xf numFmtId="0" fontId="3" fillId="0" borderId="0" xfId="2" applyFont="1" applyFill="1" applyBorder="1" applyAlignment="1">
      <alignment horizontal="left"/>
    </xf>
    <xf numFmtId="169" fontId="2" fillId="0" borderId="0" xfId="2" applyNumberFormat="1" applyFont="1" applyFill="1" applyBorder="1"/>
    <xf numFmtId="0" fontId="2" fillId="0" borderId="0" xfId="2" applyFont="1" applyFill="1" applyBorder="1"/>
    <xf numFmtId="0" fontId="2" fillId="0" borderId="0" xfId="2" applyFont="1" applyFill="1"/>
    <xf numFmtId="0" fontId="32" fillId="0" borderId="0" xfId="2" applyFont="1" applyFill="1" applyBorder="1" applyAlignment="1">
      <alignment horizontal="left"/>
    </xf>
    <xf numFmtId="169" fontId="32" fillId="0" borderId="0" xfId="2" applyNumberFormat="1" applyFont="1" applyFill="1" applyBorder="1" applyAlignment="1">
      <alignment horizontal="left"/>
    </xf>
    <xf numFmtId="169" fontId="33" fillId="0" borderId="0" xfId="2" applyNumberFormat="1" applyFont="1" applyFill="1" applyAlignment="1">
      <alignment horizontal="left"/>
    </xf>
    <xf numFmtId="0" fontId="33" fillId="0" borderId="0" xfId="2" applyFont="1" applyFill="1" applyAlignment="1">
      <alignment horizontal="left"/>
    </xf>
    <xf numFmtId="0" fontId="32" fillId="0" borderId="0" xfId="2" applyFont="1" applyFill="1" applyBorder="1" applyAlignment="1">
      <alignment horizontal="left" vertical="top"/>
    </xf>
    <xf numFmtId="0" fontId="33" fillId="0" borderId="0" xfId="2" applyFont="1" applyFill="1" applyBorder="1" applyAlignment="1">
      <alignment horizontal="left" vertical="top"/>
    </xf>
    <xf numFmtId="169" fontId="33" fillId="0" borderId="0" xfId="2" applyNumberFormat="1" applyFont="1" applyFill="1" applyBorder="1" applyAlignment="1">
      <alignment horizontal="left" vertical="top"/>
    </xf>
    <xf numFmtId="169" fontId="2" fillId="0" borderId="0" xfId="2" applyNumberFormat="1" applyFont="1" applyFill="1"/>
    <xf numFmtId="0" fontId="6" fillId="0" borderId="8" xfId="2" applyFont="1" applyFill="1" applyBorder="1" applyAlignment="1">
      <alignment horizontal="center" vertical="center" wrapText="1"/>
    </xf>
    <xf numFmtId="169" fontId="34" fillId="0" borderId="8" xfId="3" applyNumberFormat="1" applyFont="1" applyFill="1" applyBorder="1" applyAlignment="1" applyProtection="1">
      <alignment horizontal="center" vertical="center" wrapText="1"/>
      <protection locked="0"/>
    </xf>
    <xf numFmtId="1" fontId="34" fillId="0" borderId="8" xfId="3" applyNumberFormat="1" applyFont="1" applyFill="1" applyBorder="1" applyAlignment="1" applyProtection="1">
      <alignment horizontal="center" vertical="center" wrapText="1"/>
      <protection locked="0"/>
    </xf>
    <xf numFmtId="0" fontId="2" fillId="0" borderId="0" xfId="2" applyFont="1" applyFill="1" applyAlignment="1">
      <alignment vertical="center" wrapText="1"/>
    </xf>
    <xf numFmtId="0" fontId="6" fillId="0" borderId="8" xfId="2" applyFont="1" applyFill="1" applyBorder="1" applyAlignment="1">
      <alignment horizontal="center"/>
    </xf>
    <xf numFmtId="169" fontId="6" fillId="0" borderId="8" xfId="2" applyNumberFormat="1" applyFont="1" applyFill="1" applyBorder="1" applyAlignment="1">
      <alignment horizontal="center"/>
    </xf>
    <xf numFmtId="0" fontId="6" fillId="0" borderId="8" xfId="2" applyFont="1" applyFill="1" applyBorder="1"/>
    <xf numFmtId="169" fontId="2" fillId="0" borderId="8" xfId="2" applyNumberFormat="1" applyFont="1" applyFill="1" applyBorder="1"/>
    <xf numFmtId="0" fontId="2" fillId="0" borderId="8" xfId="2" applyFont="1" applyFill="1" applyBorder="1"/>
    <xf numFmtId="0" fontId="2" fillId="0" borderId="0" xfId="2" applyNumberFormat="1" applyFont="1" applyFill="1"/>
    <xf numFmtId="169" fontId="6" fillId="0" borderId="8" xfId="2" applyNumberFormat="1" applyFont="1" applyFill="1" applyBorder="1"/>
    <xf numFmtId="0" fontId="2" fillId="0" borderId="8" xfId="2" applyFont="1" applyFill="1" applyBorder="1" applyAlignment="1">
      <alignment horizontal="center"/>
    </xf>
    <xf numFmtId="0" fontId="6" fillId="0" borderId="0" xfId="2" applyFont="1" applyFill="1"/>
    <xf numFmtId="0" fontId="2" fillId="0" borderId="8" xfId="2" applyFont="1" applyFill="1" applyBorder="1" applyAlignment="1">
      <alignment horizontal="center" vertical="center"/>
    </xf>
    <xf numFmtId="0" fontId="2" fillId="0" borderId="8" xfId="2" applyFont="1" applyFill="1" applyBorder="1" applyAlignment="1">
      <alignment vertical="top" wrapText="1"/>
    </xf>
    <xf numFmtId="0" fontId="2" fillId="0" borderId="8" xfId="2" applyFont="1" applyFill="1" applyBorder="1" applyAlignment="1">
      <alignment wrapText="1"/>
    </xf>
    <xf numFmtId="0" fontId="35" fillId="0" borderId="8" xfId="2" applyFont="1" applyFill="1" applyBorder="1" applyAlignment="1">
      <alignment horizontal="center" vertical="center" wrapText="1"/>
    </xf>
    <xf numFmtId="1" fontId="36" fillId="0" borderId="8" xfId="3" applyNumberFormat="1" applyFont="1" applyFill="1" applyBorder="1" applyAlignment="1" applyProtection="1">
      <alignment horizontal="center" vertical="center" wrapText="1"/>
      <protection locked="0"/>
    </xf>
    <xf numFmtId="0" fontId="35" fillId="0" borderId="8" xfId="2" applyFont="1" applyFill="1" applyBorder="1" applyAlignment="1">
      <alignment vertical="center" wrapText="1"/>
    </xf>
    <xf numFmtId="43" fontId="2" fillId="0" borderId="8" xfId="2" applyNumberFormat="1" applyFont="1" applyFill="1" applyBorder="1"/>
    <xf numFmtId="0" fontId="2"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32" fillId="0" borderId="0"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3" fillId="0" borderId="0" xfId="2" applyFont="1" applyFill="1" applyAlignment="1">
      <alignment horizontal="left" vertical="center" wrapText="1"/>
    </xf>
    <xf numFmtId="0" fontId="33" fillId="0" borderId="0" xfId="2" applyFont="1" applyFill="1" applyBorder="1" applyAlignment="1">
      <alignment horizontal="left" vertical="center" wrapText="1"/>
    </xf>
    <xf numFmtId="1" fontId="36" fillId="0" borderId="10" xfId="3" applyNumberFormat="1" applyFont="1" applyFill="1" applyBorder="1" applyAlignment="1" applyProtection="1">
      <alignment horizontal="center" vertical="center" wrapText="1"/>
      <protection locked="0"/>
    </xf>
    <xf numFmtId="0" fontId="2" fillId="0" borderId="8" xfId="2" applyFont="1" applyFill="1" applyBorder="1" applyAlignment="1">
      <alignment vertical="center" wrapText="1"/>
    </xf>
    <xf numFmtId="0" fontId="6" fillId="0" borderId="8" xfId="2" applyFont="1" applyFill="1" applyBorder="1" applyAlignment="1">
      <alignment vertical="center" wrapText="1"/>
    </xf>
    <xf numFmtId="169" fontId="2" fillId="0" borderId="8" xfId="2" applyNumberFormat="1" applyFont="1" applyFill="1" applyBorder="1" applyAlignment="1">
      <alignment vertical="center" wrapText="1"/>
    </xf>
    <xf numFmtId="43" fontId="2" fillId="0" borderId="8" xfId="2" applyNumberFormat="1" applyFont="1" applyFill="1" applyBorder="1" applyAlignment="1">
      <alignment vertical="center" wrapText="1"/>
    </xf>
    <xf numFmtId="0" fontId="9" fillId="0" borderId="8" xfId="4" applyFont="1" applyFill="1" applyBorder="1" applyAlignment="1">
      <alignment horizontal="left" vertical="center" wrapText="1"/>
    </xf>
    <xf numFmtId="43" fontId="37" fillId="0" borderId="8" xfId="5" applyFont="1" applyFill="1" applyBorder="1" applyAlignment="1">
      <alignment vertical="center" wrapText="1"/>
    </xf>
    <xf numFmtId="169" fontId="6" fillId="0" borderId="8" xfId="2" applyNumberFormat="1" applyFont="1" applyFill="1" applyBorder="1" applyAlignment="1">
      <alignment vertical="center" wrapText="1"/>
    </xf>
    <xf numFmtId="0" fontId="2" fillId="0" borderId="8" xfId="2" applyFont="1" applyFill="1" applyBorder="1" applyAlignment="1">
      <alignment horizontal="center" vertical="center" wrapText="1"/>
    </xf>
    <xf numFmtId="0" fontId="6" fillId="0" borderId="0" xfId="2" applyFont="1" applyFill="1" applyAlignment="1">
      <alignment vertical="center" wrapText="1"/>
    </xf>
    <xf numFmtId="0" fontId="39" fillId="0" borderId="8" xfId="6" applyFont="1" applyFill="1" applyBorder="1" applyAlignment="1">
      <alignment vertical="top" wrapText="1"/>
    </xf>
    <xf numFmtId="0" fontId="37" fillId="0" borderId="8" xfId="6" applyFont="1" applyFill="1" applyBorder="1" applyAlignment="1">
      <alignment vertical="top" wrapText="1"/>
    </xf>
    <xf numFmtId="0" fontId="9" fillId="0" borderId="8" xfId="4" applyFont="1" applyFill="1" applyBorder="1" applyAlignment="1">
      <alignment horizontal="left" vertical="top" wrapText="1"/>
    </xf>
    <xf numFmtId="169" fontId="2" fillId="0" borderId="8" xfId="2" applyNumberFormat="1" applyFont="1" applyFill="1" applyBorder="1" applyAlignment="1">
      <alignment horizontal="left" vertical="center" wrapText="1"/>
    </xf>
    <xf numFmtId="169" fontId="2" fillId="0" borderId="8" xfId="2" applyNumberFormat="1" applyFont="1" applyFill="1" applyBorder="1" applyAlignment="1">
      <alignment wrapText="1"/>
    </xf>
    <xf numFmtId="0" fontId="2" fillId="0" borderId="8" xfId="6" applyFont="1" applyFill="1" applyBorder="1" applyAlignment="1">
      <alignment horizontal="left" vertical="center" wrapText="1"/>
    </xf>
  </cellXfs>
  <cellStyles count="12">
    <cellStyle name="Comma 2" xfId="5"/>
    <cellStyle name="Comma 3" xfId="7"/>
    <cellStyle name="Normal" xfId="0" builtinId="0"/>
    <cellStyle name="Normal 2" xfId="1"/>
    <cellStyle name="Normal 2 2" xfId="8"/>
    <cellStyle name="Normal 2 2 2" xfId="9"/>
    <cellStyle name="Normal 2 3" xfId="10"/>
    <cellStyle name="Normal 3" xfId="2"/>
    <cellStyle name="Normal 4" xfId="4"/>
    <cellStyle name="Normal 5" xfId="6"/>
    <cellStyle name="Normal_Linkage BS Dec09" xfId="3"/>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M38" sqref="M38"/>
    </sheetView>
  </sheetViews>
  <sheetFormatPr defaultRowHeight="12.75"/>
  <cols>
    <col min="1" max="1" width="2.33203125" customWidth="1"/>
    <col min="2" max="2" width="6.5" style="19" customWidth="1"/>
    <col min="3" max="3" width="5.6640625" customWidth="1"/>
    <col min="4" max="4" width="24.83203125" customWidth="1"/>
    <col min="5" max="5" width="13.83203125" style="3" customWidth="1"/>
    <col min="6" max="10" width="13.83203125" customWidth="1"/>
  </cols>
  <sheetData>
    <row r="1" spans="2:10">
      <c r="I1" s="2" t="s">
        <v>26</v>
      </c>
    </row>
    <row r="2" spans="2:10">
      <c r="I2" s="18" t="s">
        <v>78</v>
      </c>
    </row>
    <row r="3" spans="2:10" ht="39" customHeight="1">
      <c r="B3" s="93" t="s">
        <v>66</v>
      </c>
      <c r="C3" s="93"/>
      <c r="D3" s="93"/>
      <c r="E3" s="93"/>
      <c r="F3" s="93"/>
      <c r="G3" s="93"/>
      <c r="H3" s="93"/>
      <c r="I3" s="93"/>
      <c r="J3" s="93"/>
    </row>
    <row r="4" spans="2:10" ht="8.25" customHeight="1">
      <c r="B4" s="94"/>
      <c r="C4" s="94"/>
      <c r="D4" s="94"/>
      <c r="E4" s="94"/>
      <c r="F4" s="94"/>
      <c r="G4" s="94"/>
      <c r="H4" s="94"/>
      <c r="I4" s="94"/>
      <c r="J4" s="95"/>
    </row>
    <row r="5" spans="2:10" ht="25.5" customHeight="1">
      <c r="B5" s="12"/>
      <c r="C5" s="96" t="s">
        <v>73</v>
      </c>
      <c r="D5" s="97"/>
      <c r="E5" s="15" t="s">
        <v>74</v>
      </c>
      <c r="F5" s="15" t="s">
        <v>75</v>
      </c>
      <c r="G5" s="15" t="s">
        <v>62</v>
      </c>
      <c r="H5" s="15" t="s">
        <v>76</v>
      </c>
      <c r="I5" s="15" t="s">
        <v>63</v>
      </c>
      <c r="J5" s="16" t="s">
        <v>64</v>
      </c>
    </row>
    <row r="6" spans="2:10" ht="20.100000000000001" customHeight="1">
      <c r="B6" s="13">
        <v>1</v>
      </c>
      <c r="C6" s="91" t="s">
        <v>0</v>
      </c>
      <c r="D6" s="91"/>
      <c r="E6" s="4"/>
      <c r="F6" s="98" t="s">
        <v>134</v>
      </c>
      <c r="G6" s="99"/>
      <c r="H6" s="99"/>
      <c r="I6" s="99"/>
      <c r="J6" s="100"/>
    </row>
    <row r="7" spans="2:10" ht="20.100000000000001" customHeight="1">
      <c r="B7" s="13">
        <v>2</v>
      </c>
      <c r="C7" s="91" t="s">
        <v>8</v>
      </c>
      <c r="D7" s="91"/>
      <c r="E7" s="4"/>
      <c r="F7" s="98" t="s">
        <v>135</v>
      </c>
      <c r="G7" s="99"/>
      <c r="H7" s="99"/>
      <c r="I7" s="99"/>
      <c r="J7" s="100"/>
    </row>
    <row r="8" spans="2:10" ht="27" customHeight="1">
      <c r="B8" s="13">
        <v>3</v>
      </c>
      <c r="C8" s="91" t="s">
        <v>10</v>
      </c>
      <c r="D8" s="91"/>
      <c r="E8" s="8" t="s">
        <v>11</v>
      </c>
      <c r="F8" s="101">
        <v>240</v>
      </c>
      <c r="G8" s="102"/>
      <c r="H8" s="102"/>
      <c r="I8" s="102"/>
      <c r="J8" s="103"/>
    </row>
    <row r="9" spans="2:10" s="11" customFormat="1" ht="44.25" customHeight="1">
      <c r="B9" s="13">
        <v>4</v>
      </c>
      <c r="C9" s="90" t="s">
        <v>12</v>
      </c>
      <c r="D9" s="90"/>
      <c r="E9" s="22" t="s">
        <v>13</v>
      </c>
      <c r="F9" s="98" t="s">
        <v>130</v>
      </c>
      <c r="G9" s="99"/>
      <c r="H9" s="99"/>
      <c r="I9" s="99"/>
      <c r="J9" s="100"/>
    </row>
    <row r="10" spans="2:10" ht="20.100000000000001" customHeight="1">
      <c r="B10" s="13">
        <v>5</v>
      </c>
      <c r="C10" s="91" t="s">
        <v>14</v>
      </c>
      <c r="D10" s="91"/>
      <c r="E10" s="4"/>
      <c r="F10" s="98" t="s">
        <v>131</v>
      </c>
      <c r="G10" s="99"/>
      <c r="H10" s="99"/>
      <c r="I10" s="99"/>
      <c r="J10" s="100"/>
    </row>
    <row r="11" spans="2:10" ht="28.5" customHeight="1">
      <c r="B11" s="40">
        <v>6</v>
      </c>
      <c r="C11" s="92" t="s">
        <v>15</v>
      </c>
      <c r="D11" s="92"/>
      <c r="E11" s="41" t="s">
        <v>67</v>
      </c>
      <c r="F11" s="104" t="s">
        <v>129</v>
      </c>
      <c r="G11" s="105"/>
      <c r="H11" s="105"/>
      <c r="I11" s="105"/>
      <c r="J11" s="106"/>
    </row>
    <row r="12" spans="2:10" ht="20.100000000000001" customHeight="1">
      <c r="B12" s="13">
        <v>7</v>
      </c>
      <c r="C12" s="91" t="s">
        <v>16</v>
      </c>
      <c r="D12" s="91"/>
      <c r="E12" s="8" t="s">
        <v>17</v>
      </c>
      <c r="F12" s="25" t="s">
        <v>132</v>
      </c>
      <c r="G12" s="25" t="s">
        <v>132</v>
      </c>
      <c r="H12" s="25" t="s">
        <v>132</v>
      </c>
      <c r="I12" s="25" t="s">
        <v>132</v>
      </c>
      <c r="J12" s="25" t="s">
        <v>132</v>
      </c>
    </row>
    <row r="13" spans="2:10" ht="30" customHeight="1">
      <c r="B13" s="13">
        <v>8</v>
      </c>
      <c r="C13" s="91" t="s">
        <v>18</v>
      </c>
      <c r="D13" s="91"/>
      <c r="E13" s="8" t="s">
        <v>17</v>
      </c>
      <c r="F13" s="25" t="s">
        <v>140</v>
      </c>
      <c r="G13" s="25" t="s">
        <v>140</v>
      </c>
      <c r="H13" s="25" t="s">
        <v>140</v>
      </c>
      <c r="I13" s="25" t="s">
        <v>140</v>
      </c>
      <c r="J13" s="25" t="s">
        <v>140</v>
      </c>
    </row>
    <row r="14" spans="2:10" ht="30" customHeight="1">
      <c r="B14" s="13">
        <v>9</v>
      </c>
      <c r="C14" s="91" t="s">
        <v>19</v>
      </c>
      <c r="D14" s="91"/>
      <c r="E14" s="8" t="s">
        <v>17</v>
      </c>
      <c r="F14" s="107" t="s">
        <v>129</v>
      </c>
      <c r="G14" s="108"/>
      <c r="H14" s="108"/>
      <c r="I14" s="108"/>
      <c r="J14" s="109"/>
    </row>
    <row r="15" spans="2:10" ht="15" customHeight="1">
      <c r="B15" s="40">
        <v>10</v>
      </c>
      <c r="C15" s="112" t="s">
        <v>20</v>
      </c>
      <c r="D15" s="112"/>
      <c r="E15" s="56" t="s">
        <v>1</v>
      </c>
      <c r="F15" s="48" t="s">
        <v>133</v>
      </c>
      <c r="G15" s="48" t="s">
        <v>133</v>
      </c>
      <c r="H15" s="48" t="s">
        <v>133</v>
      </c>
      <c r="I15" s="48" t="s">
        <v>133</v>
      </c>
      <c r="J15" s="48" t="s">
        <v>133</v>
      </c>
    </row>
    <row r="16" spans="2:10" ht="15" customHeight="1">
      <c r="B16" s="40">
        <v>11</v>
      </c>
      <c r="C16" s="112" t="s">
        <v>21</v>
      </c>
      <c r="D16" s="112"/>
      <c r="E16" s="56" t="s">
        <v>1</v>
      </c>
      <c r="F16" s="48"/>
      <c r="G16" s="48"/>
      <c r="H16" s="48"/>
      <c r="I16" s="48"/>
      <c r="J16" s="48"/>
    </row>
    <row r="17" spans="1:10" ht="15" customHeight="1">
      <c r="B17" s="40">
        <v>12</v>
      </c>
      <c r="C17" s="112" t="s">
        <v>22</v>
      </c>
      <c r="D17" s="112"/>
      <c r="E17" s="58"/>
      <c r="F17" s="49"/>
      <c r="G17" s="49"/>
      <c r="H17" s="49"/>
      <c r="I17" s="49"/>
      <c r="J17" s="49"/>
    </row>
    <row r="18" spans="1:10" ht="42.75" customHeight="1">
      <c r="B18" s="59">
        <v>12.1</v>
      </c>
      <c r="C18" s="112" t="s">
        <v>23</v>
      </c>
      <c r="D18" s="112"/>
      <c r="E18" s="56" t="s">
        <v>7</v>
      </c>
      <c r="F18" s="51" t="s">
        <v>136</v>
      </c>
      <c r="G18" s="50">
        <v>3931.04</v>
      </c>
      <c r="H18" s="50">
        <v>2.76</v>
      </c>
      <c r="I18" s="50">
        <v>48.45</v>
      </c>
      <c r="J18" s="51" t="s">
        <v>136</v>
      </c>
    </row>
    <row r="19" spans="1:10" ht="42.75" customHeight="1">
      <c r="B19" s="59">
        <v>12.2</v>
      </c>
      <c r="C19" s="112" t="s">
        <v>24</v>
      </c>
      <c r="D19" s="112"/>
      <c r="E19" s="56" t="s">
        <v>7</v>
      </c>
      <c r="F19" s="52" t="s">
        <v>129</v>
      </c>
      <c r="G19" s="52" t="s">
        <v>129</v>
      </c>
      <c r="H19" s="50">
        <v>51</v>
      </c>
      <c r="I19" s="50">
        <v>610</v>
      </c>
      <c r="J19" s="50">
        <v>1187</v>
      </c>
    </row>
    <row r="20" spans="1:10" ht="15" customHeight="1">
      <c r="B20" s="12"/>
      <c r="C20" s="91" t="s">
        <v>2</v>
      </c>
      <c r="D20" s="91"/>
      <c r="E20" s="4"/>
      <c r="F20" s="5"/>
      <c r="G20" s="5"/>
      <c r="H20" s="5"/>
      <c r="I20" s="5"/>
      <c r="J20" s="5"/>
    </row>
    <row r="21" spans="1:10" ht="15" customHeight="1">
      <c r="B21" s="13">
        <v>13</v>
      </c>
      <c r="C21" s="91" t="s">
        <v>3</v>
      </c>
      <c r="D21" s="91"/>
      <c r="E21" s="4"/>
      <c r="F21" s="5"/>
      <c r="G21" s="5"/>
      <c r="H21" s="5"/>
      <c r="I21" s="5"/>
      <c r="J21" s="5"/>
    </row>
    <row r="22" spans="1:10" ht="30" customHeight="1">
      <c r="B22" s="14">
        <v>13.1</v>
      </c>
      <c r="C22" s="110" t="s">
        <v>68</v>
      </c>
      <c r="D22" s="110"/>
      <c r="E22" s="8" t="s">
        <v>25</v>
      </c>
      <c r="F22" s="54" t="s">
        <v>129</v>
      </c>
      <c r="G22" s="53">
        <v>403.76</v>
      </c>
      <c r="H22" s="53">
        <v>1189.0778273515</v>
      </c>
      <c r="I22" s="53">
        <v>1195.5511999999999</v>
      </c>
      <c r="J22" s="53">
        <v>1472.8452000000002</v>
      </c>
    </row>
    <row r="23" spans="1:10" ht="30" customHeight="1">
      <c r="B23" s="14">
        <v>13.2</v>
      </c>
      <c r="C23" s="110" t="s">
        <v>69</v>
      </c>
      <c r="D23" s="110"/>
      <c r="E23" s="8" t="s">
        <v>25</v>
      </c>
      <c r="F23" s="54" t="s">
        <v>129</v>
      </c>
      <c r="G23" s="53">
        <v>401.1</v>
      </c>
      <c r="H23" s="53">
        <v>1181.350360000001</v>
      </c>
      <c r="I23" s="53">
        <v>1187.1032918034939</v>
      </c>
      <c r="J23" s="53">
        <v>1461.4541216998382</v>
      </c>
    </row>
    <row r="24" spans="1:10" ht="30" customHeight="1">
      <c r="B24" s="14">
        <v>13.3</v>
      </c>
      <c r="C24" s="110" t="s">
        <v>70</v>
      </c>
      <c r="D24" s="110"/>
      <c r="E24" s="8" t="s">
        <v>25</v>
      </c>
      <c r="F24" s="54" t="s">
        <v>129</v>
      </c>
      <c r="G24" s="53">
        <v>358.01501999999999</v>
      </c>
      <c r="H24" s="53">
        <v>1162.8024599999985</v>
      </c>
      <c r="I24" s="53">
        <v>1165.3350450000005</v>
      </c>
      <c r="J24" s="53">
        <v>1438.5261575000006</v>
      </c>
    </row>
    <row r="25" spans="1:10" ht="43.5" customHeight="1">
      <c r="B25" s="13">
        <v>14</v>
      </c>
      <c r="C25" s="110" t="s">
        <v>71</v>
      </c>
      <c r="D25" s="110"/>
      <c r="E25" s="8" t="s">
        <v>25</v>
      </c>
      <c r="F25" s="54" t="s">
        <v>129</v>
      </c>
      <c r="G25" s="55">
        <v>2.2046800000000002</v>
      </c>
      <c r="H25" s="55">
        <v>8.1780000000000008</v>
      </c>
      <c r="I25" s="55">
        <v>8.4294691011205582</v>
      </c>
      <c r="J25" s="55">
        <v>11.751857928695399</v>
      </c>
    </row>
    <row r="26" spans="1:10" ht="30" customHeight="1">
      <c r="B26" s="40">
        <v>15</v>
      </c>
      <c r="C26" s="111" t="s">
        <v>77</v>
      </c>
      <c r="D26" s="111"/>
      <c r="E26" s="56" t="s">
        <v>25</v>
      </c>
      <c r="F26" s="54" t="s">
        <v>129</v>
      </c>
      <c r="G26" s="57" t="s">
        <v>136</v>
      </c>
      <c r="H26" s="57" t="s">
        <v>136</v>
      </c>
      <c r="I26" s="57" t="s">
        <v>136</v>
      </c>
      <c r="J26" s="57" t="s">
        <v>136</v>
      </c>
    </row>
    <row r="27" spans="1:10" ht="30" customHeight="1">
      <c r="B27" s="13">
        <v>16</v>
      </c>
      <c r="C27" s="110" t="s">
        <v>72</v>
      </c>
      <c r="D27" s="110"/>
      <c r="E27" s="8" t="s">
        <v>11</v>
      </c>
      <c r="F27" s="54" t="s">
        <v>129</v>
      </c>
      <c r="G27" s="55">
        <v>187.11</v>
      </c>
      <c r="H27" s="55">
        <v>140.85</v>
      </c>
      <c r="I27" s="55">
        <v>158.94</v>
      </c>
      <c r="J27" s="55">
        <v>193.8</v>
      </c>
    </row>
    <row r="29" spans="1:10">
      <c r="I29" s="2" t="s">
        <v>26</v>
      </c>
    </row>
    <row r="30" spans="1:10">
      <c r="B30" s="3"/>
      <c r="E30"/>
      <c r="I30" s="2" t="s">
        <v>9</v>
      </c>
    </row>
    <row r="31" spans="1:10">
      <c r="B31" s="3"/>
      <c r="E31"/>
    </row>
    <row r="32" spans="1:10" ht="20.25" customHeight="1">
      <c r="A32" s="17"/>
      <c r="B32" s="10"/>
      <c r="C32" s="114" t="s">
        <v>79</v>
      </c>
      <c r="D32" s="114"/>
      <c r="E32" s="27" t="s">
        <v>74</v>
      </c>
      <c r="F32" s="15" t="s">
        <v>75</v>
      </c>
      <c r="G32" s="15" t="s">
        <v>62</v>
      </c>
      <c r="H32" s="15" t="s">
        <v>76</v>
      </c>
      <c r="I32" s="15" t="s">
        <v>63</v>
      </c>
      <c r="J32" s="16" t="s">
        <v>64</v>
      </c>
    </row>
    <row r="33" spans="1:10" s="11" customFormat="1" ht="30" customHeight="1">
      <c r="A33" s="20"/>
      <c r="B33" s="21">
        <v>17</v>
      </c>
      <c r="C33" s="116" t="s">
        <v>27</v>
      </c>
      <c r="D33" s="116"/>
      <c r="E33" s="22"/>
      <c r="F33" s="22"/>
      <c r="G33" s="22"/>
      <c r="H33" s="22"/>
      <c r="I33" s="22"/>
      <c r="J33" s="22"/>
    </row>
    <row r="34" spans="1:10" s="11" customFormat="1" ht="30" customHeight="1">
      <c r="A34" s="23"/>
      <c r="B34" s="24">
        <v>17.100000000000001</v>
      </c>
      <c r="C34" s="116" t="s">
        <v>28</v>
      </c>
      <c r="D34" s="116"/>
      <c r="E34" s="25" t="s">
        <v>4</v>
      </c>
      <c r="F34" s="61" t="s">
        <v>129</v>
      </c>
      <c r="G34" s="47">
        <v>1.8520833333313931</v>
      </c>
      <c r="H34" s="47">
        <v>239.3168055555434</v>
      </c>
      <c r="I34" s="47">
        <v>440.46862268515616</v>
      </c>
      <c r="J34" s="47">
        <v>57.216666666673298</v>
      </c>
    </row>
    <row r="35" spans="1:10" s="11" customFormat="1" ht="30" customHeight="1">
      <c r="A35" s="23"/>
      <c r="B35" s="24">
        <v>17.2</v>
      </c>
      <c r="C35" s="116" t="s">
        <v>29</v>
      </c>
      <c r="D35" s="116"/>
      <c r="E35" s="25" t="s">
        <v>4</v>
      </c>
      <c r="F35" s="61" t="s">
        <v>129</v>
      </c>
      <c r="G35" s="47">
        <v>102.80417824074716</v>
      </c>
      <c r="H35" s="47">
        <v>319.4348611110666</v>
      </c>
      <c r="I35" s="47">
        <v>11.661805555555553</v>
      </c>
      <c r="J35" s="47">
        <v>151.60208333333333</v>
      </c>
    </row>
    <row r="36" spans="1:10" s="11" customFormat="1" ht="30" customHeight="1">
      <c r="A36" s="20"/>
      <c r="B36" s="60">
        <v>18</v>
      </c>
      <c r="C36" s="113" t="s">
        <v>5</v>
      </c>
      <c r="D36" s="113"/>
      <c r="E36" s="48" t="s">
        <v>7</v>
      </c>
      <c r="F36" s="51" t="s">
        <v>136</v>
      </c>
      <c r="G36" s="51" t="s">
        <v>136</v>
      </c>
      <c r="H36" s="51" t="s">
        <v>136</v>
      </c>
      <c r="I36" s="51" t="s">
        <v>136</v>
      </c>
      <c r="J36" s="51" t="s">
        <v>136</v>
      </c>
    </row>
    <row r="37" spans="1:10" s="11" customFormat="1" ht="30" customHeight="1">
      <c r="A37" s="20"/>
      <c r="B37" s="60">
        <v>19</v>
      </c>
      <c r="C37" s="113" t="s">
        <v>6</v>
      </c>
      <c r="D37" s="113"/>
      <c r="E37" s="48" t="s">
        <v>7</v>
      </c>
      <c r="F37" s="62" t="s">
        <v>129</v>
      </c>
      <c r="G37" s="85">
        <v>3931.04</v>
      </c>
      <c r="H37" s="85">
        <v>3933.8</v>
      </c>
      <c r="I37" s="85">
        <v>3982.52</v>
      </c>
      <c r="J37" s="85">
        <v>3982.25</v>
      </c>
    </row>
    <row r="39" spans="1:10" ht="15" customHeight="1">
      <c r="B39" s="134" t="s">
        <v>80</v>
      </c>
      <c r="C39" s="134"/>
      <c r="D39" s="134"/>
      <c r="E39" s="134"/>
      <c r="F39" s="134"/>
      <c r="G39" s="134"/>
      <c r="H39" s="134"/>
      <c r="I39" s="134"/>
      <c r="J39" s="134"/>
    </row>
    <row r="40" spans="1:10" ht="15" customHeight="1">
      <c r="B40" s="31"/>
      <c r="C40" s="31"/>
      <c r="D40" s="31"/>
      <c r="E40" s="31"/>
      <c r="F40" s="31"/>
      <c r="G40" s="31"/>
      <c r="H40" s="31"/>
      <c r="I40" s="31"/>
      <c r="J40" s="31"/>
    </row>
    <row r="41" spans="1:10" ht="38.25" customHeight="1">
      <c r="B41" s="114" t="s">
        <v>84</v>
      </c>
      <c r="C41" s="114"/>
      <c r="D41" s="16" t="s">
        <v>79</v>
      </c>
      <c r="E41" s="121" t="s">
        <v>65</v>
      </c>
      <c r="F41" s="122"/>
      <c r="G41" s="16" t="s">
        <v>84</v>
      </c>
      <c r="H41" s="16" t="s">
        <v>79</v>
      </c>
      <c r="I41" s="114" t="s">
        <v>65</v>
      </c>
      <c r="J41" s="114"/>
    </row>
    <row r="42" spans="1:10" ht="15" customHeight="1">
      <c r="B42" s="115" t="s">
        <v>30</v>
      </c>
      <c r="C42" s="115"/>
      <c r="D42" s="32" t="s">
        <v>31</v>
      </c>
      <c r="E42" s="118">
        <v>54.72</v>
      </c>
      <c r="F42" s="118"/>
      <c r="G42" s="6" t="s">
        <v>32</v>
      </c>
      <c r="H42" s="6" t="s">
        <v>31</v>
      </c>
      <c r="I42" s="117">
        <v>14.924343410714073</v>
      </c>
      <c r="J42" s="117"/>
    </row>
    <row r="43" spans="1:10" ht="15" customHeight="1">
      <c r="B43" s="115"/>
      <c r="C43" s="115"/>
      <c r="D43" s="32" t="s">
        <v>33</v>
      </c>
      <c r="E43" s="118">
        <v>54.72</v>
      </c>
      <c r="F43" s="118">
        <v>54.72</v>
      </c>
      <c r="G43" s="7"/>
      <c r="H43" s="6" t="s">
        <v>33</v>
      </c>
      <c r="I43" s="117">
        <v>13.429601247996059</v>
      </c>
      <c r="J43" s="117">
        <v>13.429601247996059</v>
      </c>
    </row>
    <row r="44" spans="1:10" ht="15" customHeight="1">
      <c r="B44" s="115"/>
      <c r="C44" s="115"/>
      <c r="D44" s="32" t="s">
        <v>34</v>
      </c>
      <c r="E44" s="118">
        <v>54.72</v>
      </c>
      <c r="F44" s="118">
        <v>54.72</v>
      </c>
      <c r="G44" s="7"/>
      <c r="H44" s="6" t="s">
        <v>35</v>
      </c>
      <c r="I44" s="117">
        <v>13.256601603024274</v>
      </c>
      <c r="J44" s="117">
        <v>13.256601603024274</v>
      </c>
    </row>
    <row r="45" spans="1:10" ht="15" customHeight="1">
      <c r="B45" s="115" t="s">
        <v>36</v>
      </c>
      <c r="C45" s="115"/>
      <c r="D45" s="32" t="s">
        <v>31</v>
      </c>
      <c r="E45" s="118">
        <v>54.72</v>
      </c>
      <c r="F45" s="118">
        <v>54.72</v>
      </c>
      <c r="G45" s="6" t="s">
        <v>37</v>
      </c>
      <c r="H45" s="6" t="s">
        <v>31</v>
      </c>
      <c r="I45" s="117">
        <v>22.996355182974153</v>
      </c>
      <c r="J45" s="117">
        <v>22.996355182974153</v>
      </c>
    </row>
    <row r="46" spans="1:10" ht="15" customHeight="1">
      <c r="B46" s="115"/>
      <c r="C46" s="115"/>
      <c r="D46" s="32" t="s">
        <v>33</v>
      </c>
      <c r="E46" s="118">
        <v>54.72</v>
      </c>
      <c r="F46" s="118">
        <v>54.72</v>
      </c>
      <c r="G46" s="7"/>
      <c r="H46" s="6" t="s">
        <v>33</v>
      </c>
      <c r="I46" s="117">
        <v>17.582201602545375</v>
      </c>
      <c r="J46" s="117">
        <v>17.582201602545375</v>
      </c>
    </row>
    <row r="47" spans="1:10" ht="15" customHeight="1">
      <c r="B47" s="115"/>
      <c r="C47" s="115"/>
      <c r="D47" s="32" t="s">
        <v>35</v>
      </c>
      <c r="E47" s="118">
        <v>60.192</v>
      </c>
      <c r="F47" s="118">
        <v>60.192</v>
      </c>
      <c r="G47" s="7"/>
      <c r="H47" s="6" t="s">
        <v>34</v>
      </c>
      <c r="I47" s="117">
        <v>14.936142943331363</v>
      </c>
      <c r="J47" s="117">
        <v>14.936142943331363</v>
      </c>
    </row>
    <row r="48" spans="1:10" ht="15" customHeight="1">
      <c r="B48" s="115" t="s">
        <v>38</v>
      </c>
      <c r="C48" s="115"/>
      <c r="D48" s="32" t="s">
        <v>31</v>
      </c>
      <c r="E48" s="118">
        <v>33.918331236321031</v>
      </c>
      <c r="F48" s="118">
        <v>33.918331236321031</v>
      </c>
      <c r="G48" s="6" t="s">
        <v>39</v>
      </c>
      <c r="H48" s="6" t="s">
        <v>31</v>
      </c>
      <c r="I48" s="117">
        <v>12.872679472203147</v>
      </c>
      <c r="J48" s="117">
        <v>12.872679472203147</v>
      </c>
    </row>
    <row r="49" spans="2:10" ht="15" customHeight="1">
      <c r="B49" s="115"/>
      <c r="C49" s="115"/>
      <c r="D49" s="32" t="s">
        <v>33</v>
      </c>
      <c r="E49" s="118">
        <v>30.653255087426313</v>
      </c>
      <c r="F49" s="118">
        <v>30.653255087426313</v>
      </c>
      <c r="G49" s="7"/>
      <c r="H49" s="6" t="s">
        <v>33</v>
      </c>
      <c r="I49" s="117">
        <v>13.47701489504272</v>
      </c>
      <c r="J49" s="117">
        <v>13.47701489504272</v>
      </c>
    </row>
    <row r="50" spans="2:10" ht="15" customHeight="1">
      <c r="B50" s="115"/>
      <c r="C50" s="115"/>
      <c r="D50" s="32" t="s">
        <v>34</v>
      </c>
      <c r="E50" s="118">
        <v>39.963571234769667</v>
      </c>
      <c r="F50" s="118">
        <v>39.963571234769667</v>
      </c>
      <c r="G50" s="7"/>
      <c r="H50" s="6" t="s">
        <v>35</v>
      </c>
      <c r="I50" s="117">
        <v>14.768234877502657</v>
      </c>
      <c r="J50" s="117">
        <v>14.768234877502657</v>
      </c>
    </row>
    <row r="51" spans="2:10" ht="15" customHeight="1">
      <c r="B51" s="115" t="s">
        <v>40</v>
      </c>
      <c r="C51" s="115"/>
      <c r="D51" s="32" t="s">
        <v>31</v>
      </c>
      <c r="E51" s="118">
        <v>30.504548648961798</v>
      </c>
      <c r="F51" s="118">
        <v>30.504548648961798</v>
      </c>
      <c r="G51" s="6" t="s">
        <v>41</v>
      </c>
      <c r="H51" s="6" t="s">
        <v>31</v>
      </c>
      <c r="I51" s="117">
        <v>11.574461488579088</v>
      </c>
      <c r="J51" s="117">
        <v>11.574461488579088</v>
      </c>
    </row>
    <row r="52" spans="2:10" ht="15" customHeight="1">
      <c r="B52" s="115"/>
      <c r="C52" s="115"/>
      <c r="D52" s="32" t="s">
        <v>33</v>
      </c>
      <c r="E52" s="118">
        <v>27.770990259288958</v>
      </c>
      <c r="F52" s="118">
        <v>27.770990259288958</v>
      </c>
      <c r="G52" s="7"/>
      <c r="H52" s="6" t="s">
        <v>33</v>
      </c>
      <c r="I52" s="117">
        <v>20.670608037046922</v>
      </c>
      <c r="J52" s="117">
        <v>20.670608037046922</v>
      </c>
    </row>
    <row r="53" spans="2:10" ht="15" customHeight="1">
      <c r="B53" s="115"/>
      <c r="C53" s="115"/>
      <c r="D53" s="32" t="s">
        <v>35</v>
      </c>
      <c r="E53" s="118">
        <v>34.31653134040053</v>
      </c>
      <c r="F53" s="118">
        <v>34.31653134040053</v>
      </c>
      <c r="G53" s="7"/>
      <c r="H53" s="6" t="s">
        <v>35</v>
      </c>
      <c r="I53" s="117">
        <v>21.235133059800308</v>
      </c>
      <c r="J53" s="117">
        <v>21.235133059800308</v>
      </c>
    </row>
    <row r="54" spans="2:10" ht="15" customHeight="1">
      <c r="B54" s="115" t="s">
        <v>42</v>
      </c>
      <c r="C54" s="115"/>
      <c r="D54" s="32" t="s">
        <v>31</v>
      </c>
      <c r="E54" s="118">
        <v>40.7709502131721</v>
      </c>
      <c r="F54" s="118">
        <v>40.7709502131721</v>
      </c>
      <c r="G54" s="6" t="s">
        <v>43</v>
      </c>
      <c r="H54" s="6" t="s">
        <v>31</v>
      </c>
      <c r="I54" s="117">
        <v>17.134977764692227</v>
      </c>
      <c r="J54" s="117">
        <v>17.134977764692227</v>
      </c>
    </row>
    <row r="55" spans="2:10" ht="15" customHeight="1">
      <c r="B55" s="115"/>
      <c r="C55" s="115"/>
      <c r="D55" s="32" t="s">
        <v>33</v>
      </c>
      <c r="E55" s="118">
        <v>30.876045349401217</v>
      </c>
      <c r="F55" s="118">
        <v>30.876045349401217</v>
      </c>
      <c r="G55" s="7"/>
      <c r="H55" s="6" t="s">
        <v>33</v>
      </c>
      <c r="I55" s="117">
        <v>23.648589165159713</v>
      </c>
      <c r="J55" s="117">
        <v>23.648589165159713</v>
      </c>
    </row>
    <row r="56" spans="2:10" ht="15" customHeight="1">
      <c r="B56" s="115"/>
      <c r="C56" s="115"/>
      <c r="D56" s="32" t="s">
        <v>35</v>
      </c>
      <c r="E56" s="118">
        <v>30.984375656763653</v>
      </c>
      <c r="F56" s="118">
        <v>30.984375656763653</v>
      </c>
      <c r="G56" s="7"/>
      <c r="H56" s="6" t="s">
        <v>44</v>
      </c>
      <c r="I56" s="117">
        <v>38.941067197256956</v>
      </c>
      <c r="J56" s="117">
        <v>38.941067197256956</v>
      </c>
    </row>
    <row r="57" spans="2:10" ht="15" customHeight="1">
      <c r="B57" s="115" t="s">
        <v>45</v>
      </c>
      <c r="C57" s="115"/>
      <c r="D57" s="32" t="s">
        <v>31</v>
      </c>
      <c r="E57" s="118">
        <v>21.254307747592321</v>
      </c>
      <c r="F57" s="118">
        <v>21.254307747592321</v>
      </c>
      <c r="G57" s="6" t="s">
        <v>46</v>
      </c>
      <c r="H57" s="6" t="s">
        <v>31</v>
      </c>
      <c r="I57" s="117">
        <v>41.016881567654451</v>
      </c>
      <c r="J57" s="117">
        <v>41.016881567654451</v>
      </c>
    </row>
    <row r="58" spans="2:10" ht="15" customHeight="1">
      <c r="B58" s="126"/>
      <c r="C58" s="127"/>
      <c r="D58" s="32" t="s">
        <v>33</v>
      </c>
      <c r="E58" s="118">
        <v>20.72</v>
      </c>
      <c r="F58" s="118">
        <v>20.72</v>
      </c>
      <c r="G58" s="7"/>
      <c r="H58" s="6" t="s">
        <v>33</v>
      </c>
      <c r="I58" s="117">
        <v>54.713552737401564</v>
      </c>
      <c r="J58" s="117">
        <v>54.713552737401564</v>
      </c>
    </row>
    <row r="59" spans="2:10" ht="15" customHeight="1">
      <c r="B59" s="126"/>
      <c r="C59" s="127"/>
      <c r="D59" s="32" t="s">
        <v>34</v>
      </c>
      <c r="E59" s="118">
        <v>20.878500715603202</v>
      </c>
      <c r="F59" s="118">
        <v>20.878500715603202</v>
      </c>
      <c r="G59" s="7"/>
      <c r="H59" s="6" t="s">
        <v>35</v>
      </c>
      <c r="I59" s="117">
        <v>60.192</v>
      </c>
      <c r="J59" s="117">
        <v>60.192</v>
      </c>
    </row>
    <row r="60" spans="2:10" ht="15" customHeight="1">
      <c r="B60" s="128"/>
      <c r="C60" s="128"/>
      <c r="D60" s="28"/>
      <c r="E60" s="119"/>
      <c r="F60" s="120"/>
      <c r="G60" s="9" t="s">
        <v>47</v>
      </c>
      <c r="H60" s="7"/>
      <c r="I60" s="124">
        <f>SUM(E42:E59,I42:I59)</f>
        <v>1123.773853742626</v>
      </c>
      <c r="J60" s="125"/>
    </row>
    <row r="61" spans="2:10" ht="15">
      <c r="C61" s="19"/>
      <c r="E61" s="29"/>
      <c r="F61" s="29"/>
      <c r="G61" s="30"/>
      <c r="H61" s="26"/>
      <c r="I61" s="29"/>
      <c r="J61" s="29"/>
    </row>
    <row r="62" spans="2:10" ht="52.5" customHeight="1">
      <c r="B62" s="123" t="s">
        <v>81</v>
      </c>
      <c r="C62" s="123"/>
      <c r="D62" s="123"/>
      <c r="E62" s="123"/>
      <c r="F62" s="123"/>
      <c r="G62" s="123"/>
      <c r="H62" s="123"/>
      <c r="I62" s="123"/>
      <c r="J62" s="123"/>
    </row>
    <row r="63" spans="2:10" ht="50.25" customHeight="1">
      <c r="B63" s="130" t="s">
        <v>84</v>
      </c>
      <c r="C63" s="130"/>
      <c r="D63" s="136" t="s">
        <v>82</v>
      </c>
      <c r="E63" s="137"/>
      <c r="F63" s="138"/>
      <c r="G63" s="136" t="s">
        <v>83</v>
      </c>
      <c r="H63" s="137"/>
      <c r="I63" s="137"/>
      <c r="J63" s="138"/>
    </row>
    <row r="64" spans="2:10" ht="15" customHeight="1">
      <c r="B64" s="129" t="s">
        <v>30</v>
      </c>
      <c r="C64" s="129"/>
      <c r="D64" s="131"/>
      <c r="E64" s="132"/>
      <c r="F64" s="133"/>
      <c r="G64" s="131"/>
      <c r="H64" s="132"/>
      <c r="I64" s="132"/>
      <c r="J64" s="133"/>
    </row>
    <row r="65" spans="2:10" ht="15" customHeight="1">
      <c r="B65" s="129" t="s">
        <v>36</v>
      </c>
      <c r="C65" s="129"/>
      <c r="D65" s="131"/>
      <c r="E65" s="132"/>
      <c r="F65" s="133"/>
      <c r="G65" s="131"/>
      <c r="H65" s="132"/>
      <c r="I65" s="132"/>
      <c r="J65" s="133"/>
    </row>
    <row r="66" spans="2:10" ht="15" customHeight="1">
      <c r="B66" s="129" t="s">
        <v>38</v>
      </c>
      <c r="C66" s="129"/>
      <c r="D66" s="131"/>
      <c r="E66" s="132"/>
      <c r="F66" s="133"/>
      <c r="G66" s="131"/>
      <c r="H66" s="132"/>
      <c r="I66" s="132"/>
      <c r="J66" s="133"/>
    </row>
    <row r="67" spans="2:10" ht="15" customHeight="1">
      <c r="B67" s="129" t="s">
        <v>40</v>
      </c>
      <c r="C67" s="129"/>
      <c r="D67" s="131"/>
      <c r="E67" s="132"/>
      <c r="F67" s="133"/>
      <c r="G67" s="131"/>
      <c r="H67" s="132"/>
      <c r="I67" s="132"/>
      <c r="J67" s="133"/>
    </row>
    <row r="68" spans="2:10" ht="15" customHeight="1">
      <c r="B68" s="129" t="s">
        <v>42</v>
      </c>
      <c r="C68" s="129"/>
      <c r="D68" s="131"/>
      <c r="E68" s="132"/>
      <c r="F68" s="133"/>
      <c r="G68" s="131"/>
      <c r="H68" s="132"/>
      <c r="I68" s="132"/>
      <c r="J68" s="133"/>
    </row>
    <row r="69" spans="2:10" ht="15" customHeight="1">
      <c r="B69" s="129" t="s">
        <v>45</v>
      </c>
      <c r="C69" s="129"/>
      <c r="D69" s="131"/>
      <c r="E69" s="132"/>
      <c r="F69" s="133"/>
      <c r="G69" s="131"/>
      <c r="H69" s="132"/>
      <c r="I69" s="132"/>
      <c r="J69" s="133"/>
    </row>
    <row r="70" spans="2:10" ht="15" customHeight="1">
      <c r="B70" s="129" t="s">
        <v>32</v>
      </c>
      <c r="C70" s="129"/>
      <c r="D70" s="131"/>
      <c r="E70" s="132"/>
      <c r="F70" s="133"/>
      <c r="G70" s="131"/>
      <c r="H70" s="132"/>
      <c r="I70" s="132"/>
      <c r="J70" s="133"/>
    </row>
    <row r="71" spans="2:10" ht="15" customHeight="1">
      <c r="B71" s="129" t="s">
        <v>37</v>
      </c>
      <c r="C71" s="129"/>
      <c r="D71" s="131"/>
      <c r="E71" s="132"/>
      <c r="F71" s="133"/>
      <c r="G71" s="131"/>
      <c r="H71" s="132"/>
      <c r="I71" s="132"/>
      <c r="J71" s="133"/>
    </row>
    <row r="72" spans="2:10" ht="15" customHeight="1">
      <c r="B72" s="129" t="s">
        <v>39</v>
      </c>
      <c r="C72" s="129"/>
      <c r="D72" s="131"/>
      <c r="E72" s="132"/>
      <c r="F72" s="133"/>
      <c r="G72" s="131"/>
      <c r="H72" s="132"/>
      <c r="I72" s="132"/>
      <c r="J72" s="133"/>
    </row>
    <row r="73" spans="2:10" ht="15" customHeight="1">
      <c r="B73" s="129" t="s">
        <v>41</v>
      </c>
      <c r="C73" s="129"/>
      <c r="D73" s="131"/>
      <c r="E73" s="132"/>
      <c r="F73" s="133"/>
      <c r="G73" s="131"/>
      <c r="H73" s="132"/>
      <c r="I73" s="132"/>
      <c r="J73" s="133"/>
    </row>
    <row r="74" spans="2:10" ht="15" customHeight="1">
      <c r="B74" s="129" t="s">
        <v>43</v>
      </c>
      <c r="C74" s="129"/>
      <c r="D74" s="131"/>
      <c r="E74" s="132"/>
      <c r="F74" s="133"/>
      <c r="G74" s="131"/>
      <c r="H74" s="132"/>
      <c r="I74" s="132"/>
      <c r="J74" s="133"/>
    </row>
    <row r="75" spans="2:10" ht="15" customHeight="1">
      <c r="B75" s="129" t="s">
        <v>46</v>
      </c>
      <c r="C75" s="129"/>
      <c r="D75" s="131"/>
      <c r="E75" s="132"/>
      <c r="F75" s="133"/>
      <c r="G75" s="131"/>
      <c r="H75" s="132"/>
      <c r="I75" s="132"/>
      <c r="J75" s="133"/>
    </row>
    <row r="78" spans="2:10" ht="15">
      <c r="I78" s="34" t="s">
        <v>88</v>
      </c>
    </row>
    <row r="79" spans="2:10" ht="15">
      <c r="I79" s="34" t="s">
        <v>89</v>
      </c>
    </row>
    <row r="80" spans="2:10" ht="15">
      <c r="I80" s="34"/>
    </row>
    <row r="81" spans="2:10" ht="30.75" customHeight="1">
      <c r="B81" s="33">
        <v>1</v>
      </c>
      <c r="C81" s="135" t="s">
        <v>87</v>
      </c>
      <c r="D81" s="135"/>
      <c r="E81" s="135"/>
      <c r="F81" s="135"/>
      <c r="G81" s="135"/>
      <c r="H81" s="135"/>
      <c r="I81" s="135"/>
      <c r="J81" s="135"/>
    </row>
    <row r="82" spans="2:10" ht="32.25" customHeight="1">
      <c r="B82" s="33">
        <v>2</v>
      </c>
      <c r="C82" s="135" t="s">
        <v>85</v>
      </c>
      <c r="D82" s="135"/>
      <c r="E82" s="135"/>
      <c r="F82" s="135"/>
      <c r="G82" s="135"/>
      <c r="H82" s="135"/>
      <c r="I82" s="135"/>
      <c r="J82" s="135"/>
    </row>
    <row r="83" spans="2:10" ht="31.5" customHeight="1">
      <c r="B83" s="33">
        <v>3</v>
      </c>
      <c r="C83" s="135" t="s">
        <v>86</v>
      </c>
      <c r="D83" s="135"/>
      <c r="E83" s="135"/>
      <c r="F83" s="135"/>
      <c r="G83" s="135"/>
      <c r="H83" s="135"/>
      <c r="I83" s="135"/>
      <c r="J83" s="135"/>
    </row>
    <row r="84" spans="2:10" ht="15">
      <c r="B84" s="1"/>
    </row>
  </sheetData>
  <mergeCells count="142">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F11:J11"/>
    <mergeCell ref="F14:J14"/>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85" zoomScaleNormal="100" zoomScaleSheetLayoutView="85" workbookViewId="0">
      <selection activeCell="K26" sqref="K26"/>
    </sheetView>
  </sheetViews>
  <sheetFormatPr defaultRowHeight="12.75"/>
  <cols>
    <col min="1" max="1" width="16.83203125" customWidth="1"/>
    <col min="2" max="6" width="12.83203125" style="3" customWidth="1"/>
    <col min="7" max="7" width="23.5" customWidth="1"/>
  </cols>
  <sheetData>
    <row r="2" spans="1:7" ht="15.75">
      <c r="G2" s="3" t="s">
        <v>48</v>
      </c>
    </row>
    <row r="3" spans="1:7" ht="92.25" customHeight="1">
      <c r="A3" s="139" t="s">
        <v>128</v>
      </c>
      <c r="B3" s="140"/>
      <c r="C3" s="140"/>
      <c r="D3" s="140"/>
      <c r="E3" s="140"/>
      <c r="F3" s="140"/>
      <c r="G3" s="141"/>
    </row>
    <row r="4" spans="1:7" ht="23.25" customHeight="1">
      <c r="A4" s="142" t="s">
        <v>90</v>
      </c>
      <c r="B4" s="143"/>
      <c r="C4" s="143"/>
      <c r="D4" s="143"/>
      <c r="E4" s="143"/>
      <c r="F4" s="143"/>
      <c r="G4" s="144"/>
    </row>
    <row r="5" spans="1:7" ht="60">
      <c r="A5" s="37" t="s">
        <v>84</v>
      </c>
      <c r="B5" s="38" t="s">
        <v>75</v>
      </c>
      <c r="C5" s="38" t="s">
        <v>62</v>
      </c>
      <c r="D5" s="38" t="s">
        <v>76</v>
      </c>
      <c r="E5" s="38" t="s">
        <v>63</v>
      </c>
      <c r="F5" s="38" t="s">
        <v>64</v>
      </c>
      <c r="G5" s="39" t="s">
        <v>91</v>
      </c>
    </row>
    <row r="6" spans="1:7" ht="18" customHeight="1">
      <c r="A6" s="36" t="s">
        <v>49</v>
      </c>
      <c r="B6" s="35"/>
      <c r="C6" s="35"/>
      <c r="D6" s="42">
        <v>80.12820512820511</v>
      </c>
      <c r="E6" s="42">
        <v>0</v>
      </c>
      <c r="F6" s="42">
        <v>95.49735717498875</v>
      </c>
      <c r="G6" s="145"/>
    </row>
    <row r="7" spans="1:7" ht="18" customHeight="1">
      <c r="A7" s="36" t="s">
        <v>50</v>
      </c>
      <c r="B7" s="35"/>
      <c r="C7" s="35"/>
      <c r="D7" s="42">
        <v>101.14655435113843</v>
      </c>
      <c r="E7" s="42">
        <v>0</v>
      </c>
      <c r="F7" s="42">
        <v>99.198445866527337</v>
      </c>
      <c r="G7" s="146"/>
    </row>
    <row r="8" spans="1:7" ht="18" customHeight="1">
      <c r="A8" s="36" t="s">
        <v>51</v>
      </c>
      <c r="B8" s="35"/>
      <c r="C8" s="35"/>
      <c r="D8" s="42">
        <v>100.58198380566805</v>
      </c>
      <c r="E8" s="42">
        <v>24.530617408906892</v>
      </c>
      <c r="F8" s="42">
        <v>100.03373819163291</v>
      </c>
      <c r="G8" s="146"/>
    </row>
    <row r="9" spans="1:7" ht="18" customHeight="1">
      <c r="A9" s="36" t="s">
        <v>52</v>
      </c>
      <c r="B9" s="35"/>
      <c r="C9" s="35"/>
      <c r="D9" s="42">
        <v>101.21457489878547</v>
      </c>
      <c r="E9" s="42">
        <v>66.93221888468068</v>
      </c>
      <c r="F9" s="42">
        <v>100.03373819163291</v>
      </c>
      <c r="G9" s="146"/>
    </row>
    <row r="10" spans="1:7" ht="18" customHeight="1">
      <c r="A10" s="36" t="s">
        <v>53</v>
      </c>
      <c r="B10" s="35"/>
      <c r="C10" s="35"/>
      <c r="D10" s="42">
        <v>99.654183535762513</v>
      </c>
      <c r="E10" s="42">
        <v>95.773067128118072</v>
      </c>
      <c r="F10" s="42">
        <v>99.360742893213157</v>
      </c>
      <c r="G10" s="146"/>
    </row>
    <row r="11" spans="1:7" ht="18" customHeight="1">
      <c r="A11" s="36" t="s">
        <v>54</v>
      </c>
      <c r="B11" s="35"/>
      <c r="C11" s="35"/>
      <c r="D11" s="42">
        <v>87.663349077822801</v>
      </c>
      <c r="E11" s="42">
        <v>89.089912280701739</v>
      </c>
      <c r="F11" s="42">
        <v>88.565564552406627</v>
      </c>
      <c r="G11" s="146"/>
    </row>
    <row r="12" spans="1:7" ht="18" customHeight="1">
      <c r="A12" s="36" t="s">
        <v>55</v>
      </c>
      <c r="B12" s="42"/>
      <c r="C12" s="42">
        <v>101.21457489878546</v>
      </c>
      <c r="D12" s="42">
        <v>91.933171172347755</v>
      </c>
      <c r="E12" s="42">
        <v>97.695735927909126</v>
      </c>
      <c r="F12" s="42">
        <v>56.447984687214337</v>
      </c>
      <c r="G12" s="146"/>
    </row>
    <row r="13" spans="1:7" ht="18" customHeight="1">
      <c r="A13" s="36" t="s">
        <v>56</v>
      </c>
      <c r="B13" s="42"/>
      <c r="C13" s="42">
        <v>95.872694556905117</v>
      </c>
      <c r="D13" s="42">
        <v>47.001658794421957</v>
      </c>
      <c r="E13" s="42">
        <v>101.21457489878547</v>
      </c>
      <c r="F13" s="42">
        <v>50.607287449392736</v>
      </c>
      <c r="G13" s="146"/>
    </row>
    <row r="14" spans="1:7" ht="18" customHeight="1">
      <c r="A14" s="36" t="s">
        <v>57</v>
      </c>
      <c r="B14" s="42"/>
      <c r="C14" s="42">
        <v>67.113607011739404</v>
      </c>
      <c r="D14" s="42">
        <v>0</v>
      </c>
      <c r="E14" s="42">
        <v>90.292651604196593</v>
      </c>
      <c r="F14" s="42">
        <v>50.607287449392736</v>
      </c>
      <c r="G14" s="146"/>
    </row>
    <row r="15" spans="1:7" ht="18" customHeight="1">
      <c r="A15" s="36" t="s">
        <v>58</v>
      </c>
      <c r="B15" s="42"/>
      <c r="C15" s="42">
        <v>67.476383265856896</v>
      </c>
      <c r="D15" s="42">
        <v>0</v>
      </c>
      <c r="E15" s="42">
        <v>74.060772278089757</v>
      </c>
      <c r="F15" s="42">
        <v>54.491260720038312</v>
      </c>
      <c r="G15" s="146"/>
    </row>
    <row r="16" spans="1:7" ht="18" customHeight="1">
      <c r="A16" s="36" t="s">
        <v>59</v>
      </c>
      <c r="B16" s="42"/>
      <c r="C16" s="42">
        <v>67.47638326585691</v>
      </c>
      <c r="D16" s="42">
        <v>0</v>
      </c>
      <c r="E16" s="42">
        <v>70.51093001070312</v>
      </c>
      <c r="F16" s="42">
        <v>86.718197737934574</v>
      </c>
      <c r="G16" s="146"/>
    </row>
    <row r="17" spans="1:7" ht="18" customHeight="1">
      <c r="A17" s="36" t="s">
        <v>60</v>
      </c>
      <c r="B17" s="42"/>
      <c r="C17" s="42">
        <v>74.278438030560238</v>
      </c>
      <c r="D17" s="42">
        <v>0</v>
      </c>
      <c r="E17" s="42">
        <v>94.303279134560952</v>
      </c>
      <c r="F17" s="42">
        <v>100.14529188977404</v>
      </c>
      <c r="G17" s="146"/>
    </row>
    <row r="18" spans="1:7" ht="18" customHeight="1">
      <c r="A18" s="36" t="s">
        <v>61</v>
      </c>
      <c r="B18" s="88">
        <f>((B12*21*120)+(B13*30*120)+(B14*180*31)+(B15*31*180)+(B16*28*180)+(B17*31*240))/((21*120)+(30*120)+(180*31)+(180*31)+(180*28)+(240*31))</f>
        <v>0</v>
      </c>
      <c r="C18" s="88">
        <f>((C12*21*120)+(C13*30*120)+(C14*180*31)+(C15*31*180)+(C16*28*180)+(C17*31*240))/((21*120)+(30*120)+(180*31)+(180*31)+(180*28)+(240*31))</f>
        <v>75.400777066736296</v>
      </c>
      <c r="D18" s="89">
        <f>(D6*30+D7*31+D8*30+D9*31+D10*31+D11*30+D12*31+D13*30+D14*31+D15*31+D16*28+D17*31)/(30+31+30+31+31+30+31+30+31+31+28+31)</f>
        <v>59.379887416116702</v>
      </c>
      <c r="E18" s="89">
        <f>(E6*30+E7*31+E8*30+E9*31+E10*31+E11*30+E12*31+E13*30+E14*31+E15*31+E16*28+E17*31)/(30+31+30+31+31+30+31+30+31+31+28+31)</f>
        <v>67.151092196262255</v>
      </c>
      <c r="F18" s="89">
        <f>(F6*30+F7*31+F8*30+F9*31+F10*31+F11*30+F12*31+F13*30+F14*31+F15*31+F16*28+F17*31)/(30+31+30+31+31+30+31+30+31+31+28+31)</f>
        <v>81.748096603688708</v>
      </c>
      <c r="G18" s="28"/>
    </row>
    <row r="19" spans="1:7" ht="15">
      <c r="A19" s="86"/>
      <c r="B19" s="87"/>
      <c r="C19" s="87"/>
      <c r="D19" s="87"/>
      <c r="E19" s="87"/>
      <c r="F19" s="87"/>
    </row>
    <row r="20" spans="1:7" ht="24" customHeight="1">
      <c r="A20" s="142" t="s">
        <v>92</v>
      </c>
      <c r="B20" s="143"/>
      <c r="C20" s="143"/>
      <c r="D20" s="143"/>
      <c r="E20" s="143"/>
      <c r="F20" s="143"/>
      <c r="G20" s="144"/>
    </row>
    <row r="21" spans="1:7" ht="63" customHeight="1">
      <c r="A21" s="38" t="s">
        <v>84</v>
      </c>
      <c r="B21" s="38" t="s">
        <v>75</v>
      </c>
      <c r="C21" s="38" t="s">
        <v>62</v>
      </c>
      <c r="D21" s="38" t="s">
        <v>76</v>
      </c>
      <c r="E21" s="38" t="s">
        <v>63</v>
      </c>
      <c r="F21" s="38" t="s">
        <v>64</v>
      </c>
      <c r="G21" s="39" t="s">
        <v>93</v>
      </c>
    </row>
    <row r="22" spans="1:7" ht="18" customHeight="1">
      <c r="A22" s="36" t="s">
        <v>49</v>
      </c>
      <c r="B22" s="35"/>
      <c r="C22" s="35"/>
      <c r="D22" s="35"/>
      <c r="E22" s="35"/>
      <c r="F22" s="35"/>
      <c r="G22" s="28"/>
    </row>
    <row r="23" spans="1:7" ht="18" customHeight="1">
      <c r="A23" s="36" t="s">
        <v>50</v>
      </c>
      <c r="B23" s="35"/>
      <c r="C23" s="35"/>
      <c r="D23" s="35"/>
      <c r="E23" s="35"/>
      <c r="F23" s="35"/>
      <c r="G23" s="28"/>
    </row>
    <row r="24" spans="1:7" ht="18" customHeight="1">
      <c r="A24" s="36" t="s">
        <v>51</v>
      </c>
      <c r="B24" s="35"/>
      <c r="C24" s="35"/>
      <c r="D24" s="35"/>
      <c r="E24" s="35"/>
      <c r="F24" s="35"/>
      <c r="G24" s="28"/>
    </row>
    <row r="25" spans="1:7" ht="18" customHeight="1">
      <c r="A25" s="36" t="s">
        <v>52</v>
      </c>
      <c r="B25" s="147" t="s">
        <v>172</v>
      </c>
      <c r="C25" s="148"/>
      <c r="D25" s="148"/>
      <c r="E25" s="148"/>
      <c r="F25" s="148"/>
      <c r="G25" s="149"/>
    </row>
    <row r="26" spans="1:7" ht="18" customHeight="1">
      <c r="A26" s="36" t="s">
        <v>53</v>
      </c>
      <c r="B26" s="150"/>
      <c r="C26" s="151"/>
      <c r="D26" s="151"/>
      <c r="E26" s="151"/>
      <c r="F26" s="151"/>
      <c r="G26" s="152"/>
    </row>
    <row r="27" spans="1:7" ht="18" customHeight="1">
      <c r="A27" s="36" t="s">
        <v>54</v>
      </c>
      <c r="B27" s="150"/>
      <c r="C27" s="151"/>
      <c r="D27" s="151"/>
      <c r="E27" s="151"/>
      <c r="F27" s="151"/>
      <c r="G27" s="152"/>
    </row>
    <row r="28" spans="1:7" ht="18" customHeight="1">
      <c r="A28" s="36" t="s">
        <v>55</v>
      </c>
      <c r="B28" s="150"/>
      <c r="C28" s="151"/>
      <c r="D28" s="151"/>
      <c r="E28" s="151"/>
      <c r="F28" s="151"/>
      <c r="G28" s="152"/>
    </row>
    <row r="29" spans="1:7" ht="18" customHeight="1">
      <c r="A29" s="36" t="s">
        <v>56</v>
      </c>
      <c r="B29" s="150"/>
      <c r="C29" s="151"/>
      <c r="D29" s="151"/>
      <c r="E29" s="151"/>
      <c r="F29" s="151"/>
      <c r="G29" s="152"/>
    </row>
    <row r="30" spans="1:7" ht="18" customHeight="1">
      <c r="A30" s="36" t="s">
        <v>57</v>
      </c>
      <c r="B30" s="153"/>
      <c r="C30" s="154"/>
      <c r="D30" s="154"/>
      <c r="E30" s="154"/>
      <c r="F30" s="154"/>
      <c r="G30" s="155"/>
    </row>
    <row r="31" spans="1:7" ht="18" customHeight="1">
      <c r="A31" s="36" t="s">
        <v>58</v>
      </c>
      <c r="B31" s="35"/>
      <c r="C31" s="35"/>
      <c r="D31" s="35"/>
      <c r="E31" s="35"/>
      <c r="F31" s="35"/>
      <c r="G31" s="28"/>
    </row>
    <row r="32" spans="1:7" ht="18" customHeight="1">
      <c r="A32" s="36" t="s">
        <v>59</v>
      </c>
      <c r="B32" s="35"/>
      <c r="C32" s="35"/>
      <c r="D32" s="35"/>
      <c r="E32" s="35"/>
      <c r="F32" s="35"/>
      <c r="G32" s="28"/>
    </row>
    <row r="33" spans="1:7" ht="18" customHeight="1">
      <c r="A33" s="36" t="s">
        <v>60</v>
      </c>
      <c r="B33" s="35"/>
      <c r="C33" s="35"/>
      <c r="D33" s="35"/>
      <c r="E33" s="35"/>
      <c r="F33" s="35"/>
      <c r="G33" s="28"/>
    </row>
    <row r="34" spans="1:7" ht="18" customHeight="1">
      <c r="A34" s="36" t="s">
        <v>61</v>
      </c>
      <c r="B34" s="35"/>
      <c r="C34" s="35"/>
      <c r="D34" s="35"/>
      <c r="E34" s="35"/>
      <c r="F34" s="35"/>
      <c r="G34" s="28"/>
    </row>
    <row r="35" spans="1:7">
      <c r="A35" s="3"/>
    </row>
  </sheetData>
  <mergeCells count="5">
    <mergeCell ref="A3:G3"/>
    <mergeCell ref="A4:G4"/>
    <mergeCell ref="A20:G20"/>
    <mergeCell ref="G6:G17"/>
    <mergeCell ref="B25:G3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view="pageBreakPreview" topLeftCell="A52" zoomScaleNormal="100" zoomScaleSheetLayoutView="100" workbookViewId="0">
      <selection activeCell="C54" sqref="C54:K56"/>
    </sheetView>
  </sheetViews>
  <sheetFormatPr defaultRowHeight="12.75"/>
  <cols>
    <col min="1" max="1" width="5.83203125" style="44" customWidth="1"/>
    <col min="2" max="2" width="37.83203125" style="43" customWidth="1"/>
    <col min="3" max="15" width="11.83203125" style="43" customWidth="1"/>
    <col min="16" max="16384" width="9.33203125" style="43"/>
  </cols>
  <sheetData>
    <row r="1" spans="1:15" ht="15.75">
      <c r="A1" s="63"/>
      <c r="B1" s="64"/>
      <c r="C1" s="64"/>
      <c r="D1" s="64"/>
      <c r="E1" s="64"/>
      <c r="F1" s="64"/>
      <c r="G1" s="64"/>
      <c r="H1" s="64"/>
      <c r="I1" s="64"/>
      <c r="J1" s="64"/>
      <c r="K1" s="64"/>
      <c r="L1" s="64"/>
      <c r="M1" s="64"/>
      <c r="N1" s="46" t="s">
        <v>127</v>
      </c>
      <c r="O1" s="64"/>
    </row>
    <row r="2" spans="1:15" ht="15.75">
      <c r="A2" s="63"/>
      <c r="B2" s="64"/>
      <c r="C2" s="64"/>
      <c r="D2" s="64"/>
      <c r="E2" s="64"/>
      <c r="F2" s="64"/>
      <c r="G2" s="64"/>
      <c r="H2" s="64"/>
      <c r="I2" s="64"/>
      <c r="J2" s="64"/>
      <c r="K2" s="64"/>
      <c r="L2" s="64"/>
      <c r="M2" s="64"/>
      <c r="N2" s="46"/>
      <c r="O2" s="64"/>
    </row>
    <row r="3" spans="1:15" ht="20.100000000000001" customHeight="1">
      <c r="A3" s="173" t="s">
        <v>103</v>
      </c>
      <c r="B3" s="173"/>
      <c r="C3" s="174" t="s">
        <v>134</v>
      </c>
      <c r="D3" s="175"/>
      <c r="E3" s="175"/>
      <c r="F3" s="175"/>
      <c r="G3" s="175"/>
      <c r="H3" s="175"/>
      <c r="I3" s="175"/>
      <c r="J3" s="175"/>
      <c r="K3" s="175"/>
      <c r="L3" s="175"/>
      <c r="M3" s="175"/>
      <c r="N3" s="175"/>
      <c r="O3" s="176"/>
    </row>
    <row r="4" spans="1:15" ht="20.100000000000001" customHeight="1">
      <c r="A4" s="173" t="s">
        <v>104</v>
      </c>
      <c r="B4" s="173"/>
      <c r="C4" s="174" t="s">
        <v>137</v>
      </c>
      <c r="D4" s="175"/>
      <c r="E4" s="175"/>
      <c r="F4" s="175"/>
      <c r="G4" s="175"/>
      <c r="H4" s="175"/>
      <c r="I4" s="175"/>
      <c r="J4" s="175"/>
      <c r="K4" s="175"/>
      <c r="L4" s="175"/>
      <c r="M4" s="175"/>
      <c r="N4" s="175"/>
      <c r="O4" s="176"/>
    </row>
    <row r="5" spans="1:15" ht="20.100000000000001" customHeight="1">
      <c r="A5" s="173" t="s">
        <v>105</v>
      </c>
      <c r="B5" s="173"/>
      <c r="C5" s="174" t="s">
        <v>165</v>
      </c>
      <c r="D5" s="175"/>
      <c r="E5" s="175"/>
      <c r="F5" s="175"/>
      <c r="G5" s="175"/>
      <c r="H5" s="175"/>
      <c r="I5" s="175"/>
      <c r="J5" s="175"/>
      <c r="K5" s="175"/>
      <c r="L5" s="175"/>
      <c r="M5" s="175"/>
      <c r="N5" s="175"/>
      <c r="O5" s="176"/>
    </row>
    <row r="6" spans="1:15" ht="20.100000000000001" customHeight="1">
      <c r="A6" s="177" t="s">
        <v>106</v>
      </c>
      <c r="B6" s="178"/>
      <c r="C6" s="178"/>
      <c r="D6" s="178"/>
      <c r="E6" s="178"/>
      <c r="F6" s="65"/>
      <c r="G6" s="65"/>
      <c r="H6" s="65"/>
      <c r="I6" s="65" t="s">
        <v>138</v>
      </c>
      <c r="J6" s="65"/>
      <c r="K6" s="65"/>
      <c r="L6" s="65"/>
      <c r="M6" s="65"/>
      <c r="N6" s="65"/>
      <c r="O6" s="66"/>
    </row>
    <row r="7" spans="1:15" ht="20.100000000000001" customHeight="1">
      <c r="A7" s="173" t="s">
        <v>107</v>
      </c>
      <c r="B7" s="173"/>
      <c r="C7" s="174" t="s">
        <v>133</v>
      </c>
      <c r="D7" s="175"/>
      <c r="E7" s="175"/>
      <c r="F7" s="175"/>
      <c r="G7" s="175"/>
      <c r="H7" s="175"/>
      <c r="I7" s="175"/>
      <c r="J7" s="175"/>
      <c r="K7" s="175"/>
      <c r="L7" s="175"/>
      <c r="M7" s="175"/>
      <c r="N7" s="175"/>
      <c r="O7" s="176"/>
    </row>
    <row r="8" spans="1:15" ht="20.100000000000001" customHeight="1">
      <c r="A8" s="173" t="s">
        <v>108</v>
      </c>
      <c r="B8" s="173"/>
      <c r="C8" s="179">
        <v>41699</v>
      </c>
      <c r="D8" s="180"/>
      <c r="E8" s="180"/>
      <c r="F8" s="180"/>
      <c r="G8" s="180"/>
      <c r="H8" s="180"/>
      <c r="I8" s="180"/>
      <c r="J8" s="180"/>
      <c r="K8" s="180"/>
      <c r="L8" s="180"/>
      <c r="M8" s="180"/>
      <c r="N8" s="180"/>
      <c r="O8" s="181"/>
    </row>
    <row r="9" spans="1:15" ht="15.75">
      <c r="A9" s="67"/>
      <c r="B9" s="68"/>
      <c r="C9" s="69" t="s">
        <v>94</v>
      </c>
      <c r="D9" s="69" t="s">
        <v>95</v>
      </c>
      <c r="E9" s="69" t="s">
        <v>96</v>
      </c>
      <c r="F9" s="69" t="s">
        <v>97</v>
      </c>
      <c r="G9" s="69" t="s">
        <v>98</v>
      </c>
      <c r="H9" s="69" t="s">
        <v>99</v>
      </c>
      <c r="I9" s="69" t="s">
        <v>100</v>
      </c>
      <c r="J9" s="69" t="s">
        <v>101</v>
      </c>
      <c r="K9" s="69" t="s">
        <v>75</v>
      </c>
      <c r="L9" s="69" t="s">
        <v>62</v>
      </c>
      <c r="M9" s="69" t="s">
        <v>76</v>
      </c>
      <c r="N9" s="69" t="s">
        <v>63</v>
      </c>
      <c r="O9" s="69" t="s">
        <v>64</v>
      </c>
    </row>
    <row r="10" spans="1:15" ht="20.100000000000001" customHeight="1">
      <c r="A10" s="70">
        <v>1</v>
      </c>
      <c r="B10" s="71" t="s">
        <v>144</v>
      </c>
      <c r="C10" s="159" t="s">
        <v>139</v>
      </c>
      <c r="D10" s="160"/>
      <c r="E10" s="160"/>
      <c r="F10" s="160"/>
      <c r="G10" s="160"/>
      <c r="H10" s="160"/>
      <c r="I10" s="160"/>
      <c r="J10" s="160"/>
      <c r="K10" s="161"/>
      <c r="L10" s="72">
        <v>75.400777066736296</v>
      </c>
      <c r="M10" s="72">
        <v>59.385664503725089</v>
      </c>
      <c r="N10" s="72">
        <v>67.160272081001168</v>
      </c>
      <c r="O10" s="72">
        <v>81.748847663591718</v>
      </c>
    </row>
    <row r="11" spans="1:15" ht="20.100000000000001" customHeight="1">
      <c r="A11" s="70">
        <v>2</v>
      </c>
      <c r="B11" s="73" t="s">
        <v>109</v>
      </c>
      <c r="C11" s="74"/>
      <c r="D11" s="74"/>
      <c r="E11" s="74"/>
      <c r="F11" s="74"/>
      <c r="G11" s="74"/>
      <c r="H11" s="74"/>
      <c r="I11" s="74"/>
      <c r="J11" s="74"/>
      <c r="K11" s="74"/>
      <c r="L11" s="74"/>
      <c r="M11" s="74"/>
      <c r="N11" s="74"/>
      <c r="O11" s="74"/>
    </row>
    <row r="12" spans="1:15" ht="20.100000000000001" customHeight="1">
      <c r="A12" s="70">
        <v>3</v>
      </c>
      <c r="B12" s="73" t="s">
        <v>110</v>
      </c>
      <c r="C12" s="159" t="s">
        <v>139</v>
      </c>
      <c r="D12" s="160"/>
      <c r="E12" s="160"/>
      <c r="F12" s="160"/>
      <c r="G12" s="160"/>
      <c r="H12" s="160"/>
      <c r="I12" s="160"/>
      <c r="J12" s="160"/>
      <c r="K12" s="161"/>
      <c r="L12" s="72">
        <v>358.01501999999999</v>
      </c>
      <c r="M12" s="72">
        <v>1162.8024599999985</v>
      </c>
      <c r="N12" s="72">
        <v>1165.3350450000005</v>
      </c>
      <c r="O12" s="72">
        <v>1438.5261575000006</v>
      </c>
    </row>
    <row r="13" spans="1:15" ht="20.100000000000001" customHeight="1">
      <c r="A13" s="70">
        <v>4</v>
      </c>
      <c r="B13" s="73" t="s">
        <v>111</v>
      </c>
      <c r="C13" s="74"/>
      <c r="D13" s="74"/>
      <c r="E13" s="74"/>
      <c r="F13" s="74"/>
      <c r="G13" s="74"/>
      <c r="H13" s="74"/>
      <c r="I13" s="74"/>
      <c r="J13" s="74"/>
      <c r="K13" s="74"/>
      <c r="L13" s="74"/>
      <c r="M13" s="74"/>
      <c r="N13" s="74"/>
      <c r="O13" s="74"/>
    </row>
    <row r="14" spans="1:15" ht="20.100000000000001" customHeight="1">
      <c r="A14" s="70">
        <v>5</v>
      </c>
      <c r="B14" s="73" t="s">
        <v>112</v>
      </c>
      <c r="C14" s="159" t="s">
        <v>139</v>
      </c>
      <c r="D14" s="160"/>
      <c r="E14" s="160"/>
      <c r="F14" s="160"/>
      <c r="G14" s="160"/>
      <c r="H14" s="160"/>
      <c r="I14" s="160"/>
      <c r="J14" s="160"/>
      <c r="K14" s="161"/>
      <c r="L14" s="74">
        <v>403.76</v>
      </c>
      <c r="M14" s="74">
        <v>1189.0778273515</v>
      </c>
      <c r="N14" s="74">
        <v>1195.5511999999999</v>
      </c>
      <c r="O14" s="74">
        <v>1472.8452000000002</v>
      </c>
    </row>
    <row r="15" spans="1:15" ht="33" customHeight="1">
      <c r="A15" s="70">
        <v>6</v>
      </c>
      <c r="B15" s="71" t="s">
        <v>145</v>
      </c>
      <c r="C15" s="164" t="s">
        <v>171</v>
      </c>
      <c r="D15" s="165"/>
      <c r="E15" s="165"/>
      <c r="F15" s="165"/>
      <c r="G15" s="165"/>
      <c r="H15" s="165"/>
      <c r="I15" s="165"/>
      <c r="J15" s="165"/>
      <c r="K15" s="165"/>
      <c r="L15" s="165"/>
      <c r="M15" s="165"/>
      <c r="N15" s="165"/>
      <c r="O15" s="166"/>
    </row>
    <row r="16" spans="1:15" ht="18.75" customHeight="1">
      <c r="A16" s="70">
        <v>7</v>
      </c>
      <c r="B16" s="73" t="s">
        <v>113</v>
      </c>
      <c r="C16" s="167"/>
      <c r="D16" s="168"/>
      <c r="E16" s="168"/>
      <c r="F16" s="168"/>
      <c r="G16" s="168"/>
      <c r="H16" s="168"/>
      <c r="I16" s="168"/>
      <c r="J16" s="168"/>
      <c r="K16" s="168"/>
      <c r="L16" s="168"/>
      <c r="M16" s="168"/>
      <c r="N16" s="168"/>
      <c r="O16" s="169"/>
    </row>
    <row r="17" spans="1:15" ht="34.5" customHeight="1">
      <c r="A17" s="70">
        <v>8</v>
      </c>
      <c r="B17" s="71" t="s">
        <v>146</v>
      </c>
      <c r="C17" s="167"/>
      <c r="D17" s="168"/>
      <c r="E17" s="168"/>
      <c r="F17" s="168"/>
      <c r="G17" s="168"/>
      <c r="H17" s="168"/>
      <c r="I17" s="168"/>
      <c r="J17" s="168"/>
      <c r="K17" s="168"/>
      <c r="L17" s="168"/>
      <c r="M17" s="168"/>
      <c r="N17" s="168"/>
      <c r="O17" s="169"/>
    </row>
    <row r="18" spans="1:15" ht="33.75" customHeight="1">
      <c r="A18" s="70">
        <v>9</v>
      </c>
      <c r="B18" s="71" t="s">
        <v>147</v>
      </c>
      <c r="C18" s="167"/>
      <c r="D18" s="168"/>
      <c r="E18" s="168"/>
      <c r="F18" s="168"/>
      <c r="G18" s="168"/>
      <c r="H18" s="168"/>
      <c r="I18" s="168"/>
      <c r="J18" s="168"/>
      <c r="K18" s="168"/>
      <c r="L18" s="168"/>
      <c r="M18" s="168"/>
      <c r="N18" s="168"/>
      <c r="O18" s="169"/>
    </row>
    <row r="19" spans="1:15" ht="32.25" customHeight="1">
      <c r="A19" s="70">
        <v>10</v>
      </c>
      <c r="B19" s="71" t="s">
        <v>148</v>
      </c>
      <c r="C19" s="167"/>
      <c r="D19" s="168"/>
      <c r="E19" s="168"/>
      <c r="F19" s="168"/>
      <c r="G19" s="168"/>
      <c r="H19" s="168"/>
      <c r="I19" s="168"/>
      <c r="J19" s="168"/>
      <c r="K19" s="168"/>
      <c r="L19" s="168"/>
      <c r="M19" s="168"/>
      <c r="N19" s="168"/>
      <c r="O19" s="169"/>
    </row>
    <row r="20" spans="1:15" ht="48.75" customHeight="1">
      <c r="A20" s="70">
        <v>11</v>
      </c>
      <c r="B20" s="71" t="s">
        <v>149</v>
      </c>
      <c r="C20" s="167"/>
      <c r="D20" s="168"/>
      <c r="E20" s="168"/>
      <c r="F20" s="168"/>
      <c r="G20" s="168"/>
      <c r="H20" s="168"/>
      <c r="I20" s="168"/>
      <c r="J20" s="168"/>
      <c r="K20" s="168"/>
      <c r="L20" s="168"/>
      <c r="M20" s="168"/>
      <c r="N20" s="168"/>
      <c r="O20" s="169"/>
    </row>
    <row r="21" spans="1:15" ht="34.5" customHeight="1">
      <c r="A21" s="70">
        <v>12</v>
      </c>
      <c r="B21" s="71" t="s">
        <v>150</v>
      </c>
      <c r="C21" s="167"/>
      <c r="D21" s="168"/>
      <c r="E21" s="168"/>
      <c r="F21" s="168"/>
      <c r="G21" s="168"/>
      <c r="H21" s="168"/>
      <c r="I21" s="168"/>
      <c r="J21" s="168"/>
      <c r="K21" s="168"/>
      <c r="L21" s="168"/>
      <c r="M21" s="168"/>
      <c r="N21" s="168"/>
      <c r="O21" s="169"/>
    </row>
    <row r="22" spans="1:15" ht="18.75" customHeight="1">
      <c r="A22" s="70">
        <v>13</v>
      </c>
      <c r="B22" s="73" t="s">
        <v>114</v>
      </c>
      <c r="C22" s="167"/>
      <c r="D22" s="168"/>
      <c r="E22" s="168"/>
      <c r="F22" s="168"/>
      <c r="G22" s="168"/>
      <c r="H22" s="168"/>
      <c r="I22" s="168"/>
      <c r="J22" s="168"/>
      <c r="K22" s="168"/>
      <c r="L22" s="168"/>
      <c r="M22" s="168"/>
      <c r="N22" s="168"/>
      <c r="O22" s="169"/>
    </row>
    <row r="23" spans="1:15" ht="33.75" customHeight="1">
      <c r="A23" s="70">
        <v>14</v>
      </c>
      <c r="B23" s="71" t="s">
        <v>151</v>
      </c>
      <c r="C23" s="167"/>
      <c r="D23" s="168"/>
      <c r="E23" s="168"/>
      <c r="F23" s="168"/>
      <c r="G23" s="168"/>
      <c r="H23" s="168"/>
      <c r="I23" s="168"/>
      <c r="J23" s="168"/>
      <c r="K23" s="168"/>
      <c r="L23" s="168"/>
      <c r="M23" s="168"/>
      <c r="N23" s="168"/>
      <c r="O23" s="169"/>
    </row>
    <row r="24" spans="1:15" ht="34.5" customHeight="1">
      <c r="A24" s="70">
        <v>15</v>
      </c>
      <c r="B24" s="71" t="s">
        <v>152</v>
      </c>
      <c r="C24" s="167"/>
      <c r="D24" s="168"/>
      <c r="E24" s="168"/>
      <c r="F24" s="168"/>
      <c r="G24" s="168"/>
      <c r="H24" s="168"/>
      <c r="I24" s="168"/>
      <c r="J24" s="168"/>
      <c r="K24" s="168"/>
      <c r="L24" s="168"/>
      <c r="M24" s="168"/>
      <c r="N24" s="168"/>
      <c r="O24" s="169"/>
    </row>
    <row r="25" spans="1:15" ht="50.25" customHeight="1">
      <c r="A25" s="70">
        <v>16</v>
      </c>
      <c r="B25" s="71" t="s">
        <v>153</v>
      </c>
      <c r="C25" s="167"/>
      <c r="D25" s="168"/>
      <c r="E25" s="168"/>
      <c r="F25" s="168"/>
      <c r="G25" s="168"/>
      <c r="H25" s="168"/>
      <c r="I25" s="168"/>
      <c r="J25" s="168"/>
      <c r="K25" s="168"/>
      <c r="L25" s="168"/>
      <c r="M25" s="168"/>
      <c r="N25" s="168"/>
      <c r="O25" s="169"/>
    </row>
    <row r="26" spans="1:15" ht="34.5" customHeight="1">
      <c r="A26" s="70">
        <v>17</v>
      </c>
      <c r="B26" s="71" t="s">
        <v>154</v>
      </c>
      <c r="C26" s="167"/>
      <c r="D26" s="168"/>
      <c r="E26" s="168"/>
      <c r="F26" s="168"/>
      <c r="G26" s="168"/>
      <c r="H26" s="168"/>
      <c r="I26" s="168"/>
      <c r="J26" s="168"/>
      <c r="K26" s="168"/>
      <c r="L26" s="168"/>
      <c r="M26" s="168"/>
      <c r="N26" s="168"/>
      <c r="O26" s="169"/>
    </row>
    <row r="27" spans="1:15" ht="19.5" customHeight="1">
      <c r="A27" s="70">
        <v>18</v>
      </c>
      <c r="B27" s="73" t="s">
        <v>115</v>
      </c>
      <c r="C27" s="170"/>
      <c r="D27" s="171"/>
      <c r="E27" s="171"/>
      <c r="F27" s="171"/>
      <c r="G27" s="171"/>
      <c r="H27" s="171"/>
      <c r="I27" s="171"/>
      <c r="J27" s="171"/>
      <c r="K27" s="171"/>
      <c r="L27" s="171"/>
      <c r="M27" s="171"/>
      <c r="N27" s="171"/>
      <c r="O27" s="172"/>
    </row>
    <row r="28" spans="1:15" ht="36.75" customHeight="1">
      <c r="A28" s="70">
        <v>19</v>
      </c>
      <c r="B28" s="71" t="s">
        <v>155</v>
      </c>
      <c r="C28" s="156" t="s">
        <v>139</v>
      </c>
      <c r="D28" s="157"/>
      <c r="E28" s="157"/>
      <c r="F28" s="157"/>
      <c r="G28" s="157"/>
      <c r="H28" s="157"/>
      <c r="I28" s="157"/>
      <c r="J28" s="157"/>
      <c r="K28" s="158"/>
      <c r="L28" s="75">
        <v>0.94</v>
      </c>
      <c r="M28" s="75">
        <v>0.78</v>
      </c>
      <c r="N28" s="75">
        <v>0.71</v>
      </c>
      <c r="O28" s="76">
        <v>0.8</v>
      </c>
    </row>
    <row r="29" spans="1:15" ht="32.25" customHeight="1">
      <c r="A29" s="70">
        <v>20</v>
      </c>
      <c r="B29" s="71" t="s">
        <v>156</v>
      </c>
      <c r="C29" s="74"/>
      <c r="D29" s="74"/>
      <c r="E29" s="74"/>
      <c r="F29" s="74"/>
      <c r="G29" s="74"/>
      <c r="H29" s="74"/>
      <c r="I29" s="74"/>
      <c r="J29" s="74"/>
      <c r="K29" s="74"/>
      <c r="L29" s="74">
        <v>1476.1927000000001</v>
      </c>
      <c r="M29" s="78">
        <v>1467.8729000000001</v>
      </c>
      <c r="N29" s="78">
        <v>1388.7240999999999</v>
      </c>
      <c r="O29" s="78">
        <v>1307.4999</v>
      </c>
    </row>
    <row r="30" spans="1:15" ht="18.75" customHeight="1">
      <c r="A30" s="70">
        <v>21</v>
      </c>
      <c r="B30" s="73" t="s">
        <v>116</v>
      </c>
      <c r="C30" s="74"/>
      <c r="D30" s="74"/>
      <c r="E30" s="74"/>
      <c r="F30" s="74"/>
      <c r="G30" s="74"/>
      <c r="H30" s="74"/>
      <c r="I30" s="74"/>
      <c r="J30" s="74"/>
      <c r="K30" s="74"/>
      <c r="L30" s="78">
        <v>648.66650000000004</v>
      </c>
      <c r="M30" s="78">
        <v>694.10029999999995</v>
      </c>
      <c r="N30" s="78">
        <v>711.47080000000005</v>
      </c>
      <c r="O30" s="78">
        <v>729.2337</v>
      </c>
    </row>
    <row r="31" spans="1:15" ht="50.25" customHeight="1">
      <c r="A31" s="70">
        <v>22</v>
      </c>
      <c r="B31" s="71" t="s">
        <v>157</v>
      </c>
      <c r="C31" s="74"/>
      <c r="D31" s="74"/>
      <c r="E31" s="74"/>
      <c r="F31" s="74"/>
      <c r="G31" s="74"/>
      <c r="H31" s="74"/>
      <c r="I31" s="74"/>
      <c r="J31" s="74"/>
      <c r="K31" s="74"/>
      <c r="L31" s="78">
        <v>28.1905</v>
      </c>
      <c r="M31" s="78">
        <v>88.025099999999995</v>
      </c>
      <c r="N31" s="78">
        <v>90.724299999999999</v>
      </c>
      <c r="O31" s="78">
        <v>91.9405</v>
      </c>
    </row>
    <row r="32" spans="1:15" ht="35.25" customHeight="1">
      <c r="A32" s="70">
        <v>23</v>
      </c>
      <c r="B32" s="71" t="s">
        <v>158</v>
      </c>
      <c r="C32" s="74"/>
      <c r="D32" s="74"/>
      <c r="E32" s="74"/>
      <c r="F32" s="74"/>
      <c r="G32" s="74"/>
      <c r="H32" s="74"/>
      <c r="I32" s="74"/>
      <c r="J32" s="74"/>
      <c r="K32" s="74"/>
      <c r="L32" s="74">
        <v>2162.2217000000001</v>
      </c>
      <c r="M32" s="74">
        <v>2313.6678000000002</v>
      </c>
      <c r="N32" s="74">
        <v>2371.5691999999999</v>
      </c>
      <c r="O32" s="74">
        <v>2430.7791999999999</v>
      </c>
    </row>
    <row r="33" spans="1:15" ht="34.5" customHeight="1">
      <c r="A33" s="70">
        <v>24</v>
      </c>
      <c r="B33" s="71" t="s">
        <v>159</v>
      </c>
      <c r="C33" s="74"/>
      <c r="D33" s="74"/>
      <c r="E33" s="74"/>
      <c r="F33" s="74"/>
      <c r="G33" s="74"/>
      <c r="H33" s="74"/>
      <c r="I33" s="74"/>
      <c r="J33" s="74"/>
      <c r="K33" s="74"/>
      <c r="L33" s="74"/>
      <c r="M33" s="74"/>
      <c r="N33" s="74"/>
      <c r="O33" s="74"/>
    </row>
    <row r="34" spans="1:15" ht="34.5" customHeight="1">
      <c r="A34" s="77"/>
      <c r="B34" s="71" t="s">
        <v>160</v>
      </c>
      <c r="C34" s="74"/>
      <c r="D34" s="74"/>
      <c r="E34" s="74"/>
      <c r="F34" s="74"/>
      <c r="G34" s="74"/>
      <c r="H34" s="74"/>
      <c r="I34" s="74"/>
      <c r="J34" s="74"/>
      <c r="K34" s="74"/>
      <c r="L34" s="74"/>
      <c r="M34" s="74"/>
      <c r="N34" s="74"/>
      <c r="O34" s="74"/>
    </row>
    <row r="35" spans="1:15" ht="20.100000000000001" customHeight="1">
      <c r="A35" s="77"/>
      <c r="B35" s="73" t="s">
        <v>117</v>
      </c>
      <c r="C35" s="74"/>
      <c r="D35" s="74"/>
      <c r="E35" s="74"/>
      <c r="F35" s="74"/>
      <c r="G35" s="74"/>
      <c r="H35" s="74"/>
      <c r="I35" s="74"/>
      <c r="J35" s="74"/>
      <c r="K35" s="74"/>
      <c r="L35" s="78">
        <v>43.018300000000004</v>
      </c>
      <c r="M35" s="78">
        <v>131.6583</v>
      </c>
      <c r="N35" s="78">
        <v>137.81620000000001</v>
      </c>
      <c r="O35" s="78">
        <v>141.2611</v>
      </c>
    </row>
    <row r="36" spans="1:15" ht="20.100000000000001" customHeight="1">
      <c r="A36" s="77"/>
      <c r="B36" s="73" t="s">
        <v>118</v>
      </c>
      <c r="C36" s="74"/>
      <c r="D36" s="74"/>
      <c r="E36" s="74"/>
      <c r="F36" s="74"/>
      <c r="G36" s="74"/>
      <c r="H36" s="74"/>
      <c r="I36" s="74"/>
      <c r="J36" s="74"/>
      <c r="K36" s="74"/>
      <c r="L36" s="84">
        <v>0.1961</v>
      </c>
      <c r="M36" s="84">
        <v>0.1961</v>
      </c>
      <c r="N36" s="84">
        <v>0.1961</v>
      </c>
      <c r="O36" s="84">
        <v>0.1961</v>
      </c>
    </row>
    <row r="37" spans="1:15" ht="20.100000000000001" customHeight="1">
      <c r="A37" s="77"/>
      <c r="B37" s="73" t="s">
        <v>119</v>
      </c>
      <c r="C37" s="74"/>
      <c r="D37" s="74"/>
      <c r="E37" s="74"/>
      <c r="F37" s="74"/>
      <c r="G37" s="74"/>
      <c r="H37" s="74"/>
      <c r="I37" s="74"/>
      <c r="J37" s="74"/>
      <c r="K37" s="74"/>
      <c r="L37" s="74"/>
      <c r="M37" s="74"/>
      <c r="N37" s="74"/>
      <c r="O37" s="74"/>
    </row>
    <row r="38" spans="1:15" ht="20.100000000000001" customHeight="1">
      <c r="A38" s="77"/>
      <c r="B38" s="73" t="s">
        <v>117</v>
      </c>
      <c r="C38" s="74"/>
      <c r="D38" s="74"/>
      <c r="E38" s="74"/>
      <c r="F38" s="74"/>
      <c r="G38" s="74"/>
      <c r="H38" s="74"/>
      <c r="I38" s="74"/>
      <c r="J38" s="74"/>
      <c r="K38" s="74"/>
      <c r="L38" s="78">
        <v>49.995399999999997</v>
      </c>
      <c r="M38" s="78">
        <v>146.0438</v>
      </c>
      <c r="N38" s="78">
        <v>142.12020000000001</v>
      </c>
      <c r="O38" s="78">
        <v>134.02010000000001</v>
      </c>
    </row>
    <row r="39" spans="1:15" ht="33" customHeight="1">
      <c r="A39" s="77"/>
      <c r="B39" s="71" t="s">
        <v>161</v>
      </c>
      <c r="C39" s="74"/>
      <c r="D39" s="74"/>
      <c r="E39" s="74"/>
      <c r="F39" s="74"/>
      <c r="G39" s="74"/>
      <c r="H39" s="74"/>
      <c r="I39" s="74"/>
      <c r="J39" s="74"/>
      <c r="K39" s="74"/>
      <c r="L39" s="84">
        <v>9.9299999999999999E-2</v>
      </c>
      <c r="M39" s="84">
        <v>9.9211999999999995E-2</v>
      </c>
      <c r="N39" s="84">
        <v>9.9502999999999994E-2</v>
      </c>
      <c r="O39" s="84">
        <v>9.9413000000000001E-2</v>
      </c>
    </row>
    <row r="40" spans="1:15" ht="36" customHeight="1">
      <c r="A40" s="77"/>
      <c r="B40" s="71" t="s">
        <v>162</v>
      </c>
      <c r="C40" s="74"/>
      <c r="D40" s="74"/>
      <c r="E40" s="74"/>
      <c r="F40" s="74"/>
      <c r="G40" s="74"/>
      <c r="H40" s="74"/>
      <c r="I40" s="74"/>
      <c r="J40" s="74"/>
      <c r="K40" s="74"/>
      <c r="L40" s="74"/>
      <c r="M40" s="74"/>
      <c r="N40" s="74"/>
      <c r="O40" s="74"/>
    </row>
    <row r="41" spans="1:15" ht="20.100000000000001" customHeight="1">
      <c r="A41" s="77"/>
      <c r="B41" s="73" t="s">
        <v>117</v>
      </c>
      <c r="C41" s="74"/>
      <c r="D41" s="74"/>
      <c r="E41" s="74"/>
      <c r="F41" s="74"/>
      <c r="G41" s="74"/>
      <c r="H41" s="74"/>
      <c r="I41" s="74"/>
      <c r="J41" s="74"/>
      <c r="K41" s="74"/>
      <c r="L41" s="78">
        <v>37.362499999999997</v>
      </c>
      <c r="M41" s="78">
        <v>114.3321</v>
      </c>
      <c r="N41" s="78">
        <v>119.6797</v>
      </c>
      <c r="O41" s="78">
        <v>122.6712</v>
      </c>
    </row>
    <row r="42" spans="1:15" ht="20.100000000000001" customHeight="1">
      <c r="A42" s="77"/>
      <c r="B42" s="73" t="s">
        <v>118</v>
      </c>
      <c r="C42" s="74"/>
      <c r="D42" s="74"/>
      <c r="E42" s="74"/>
      <c r="F42" s="74"/>
      <c r="G42" s="74"/>
      <c r="H42" s="74"/>
      <c r="I42" s="74"/>
      <c r="J42" s="74"/>
      <c r="K42" s="74"/>
      <c r="L42" s="84">
        <v>5.11E-2</v>
      </c>
      <c r="M42" s="84">
        <v>5.1088000000000001E-2</v>
      </c>
      <c r="N42" s="84">
        <v>5.1088000000000001E-2</v>
      </c>
      <c r="O42" s="84">
        <v>5.1088000000000001E-2</v>
      </c>
    </row>
    <row r="43" spans="1:15" ht="20.100000000000001" customHeight="1">
      <c r="A43" s="77"/>
      <c r="B43" s="73" t="s">
        <v>120</v>
      </c>
      <c r="C43" s="74"/>
      <c r="D43" s="74"/>
      <c r="E43" s="74"/>
      <c r="F43" s="74"/>
      <c r="G43" s="74"/>
      <c r="H43" s="74"/>
      <c r="I43" s="74"/>
      <c r="J43" s="74"/>
      <c r="K43" s="74"/>
      <c r="L43" s="74"/>
      <c r="M43" s="74"/>
      <c r="N43" s="74"/>
      <c r="O43" s="74"/>
    </row>
    <row r="44" spans="1:15" ht="20.100000000000001" customHeight="1">
      <c r="A44" s="77"/>
      <c r="B44" s="73" t="s">
        <v>117</v>
      </c>
      <c r="C44" s="74"/>
      <c r="D44" s="74"/>
      <c r="E44" s="74"/>
      <c r="F44" s="74"/>
      <c r="G44" s="74"/>
      <c r="H44" s="74"/>
      <c r="I44" s="74"/>
      <c r="J44" s="74"/>
      <c r="K44" s="74"/>
      <c r="L44" s="78">
        <v>3.7210999999999999</v>
      </c>
      <c r="M44" s="78">
        <v>11.8834</v>
      </c>
      <c r="N44" s="78">
        <v>12.2478</v>
      </c>
      <c r="O44" s="78">
        <v>12.412000000000001</v>
      </c>
    </row>
    <row r="45" spans="1:15" ht="20.100000000000001" customHeight="1">
      <c r="A45" s="77"/>
      <c r="B45" s="73" t="s">
        <v>118</v>
      </c>
      <c r="C45" s="74"/>
      <c r="D45" s="74"/>
      <c r="E45" s="74"/>
      <c r="F45" s="74"/>
      <c r="G45" s="74"/>
      <c r="H45" s="74"/>
      <c r="I45" s="74"/>
      <c r="J45" s="74"/>
      <c r="K45" s="74"/>
      <c r="L45" s="83">
        <v>0.13200000000000001</v>
      </c>
      <c r="M45" s="83">
        <v>0.13500000000000001</v>
      </c>
      <c r="N45" s="83">
        <v>0.13500000000000001</v>
      </c>
      <c r="O45" s="83">
        <v>0.13500000000000001</v>
      </c>
    </row>
    <row r="46" spans="1:15" ht="51" customHeight="1">
      <c r="A46" s="77"/>
      <c r="B46" s="73" t="s">
        <v>102</v>
      </c>
      <c r="C46" s="74"/>
      <c r="D46" s="74"/>
      <c r="E46" s="74"/>
      <c r="F46" s="74"/>
      <c r="G46" s="74"/>
      <c r="H46" s="74"/>
      <c r="I46" s="74"/>
      <c r="J46" s="74"/>
      <c r="K46" s="74"/>
      <c r="L46" s="74"/>
      <c r="M46" s="74"/>
      <c r="N46" s="74"/>
      <c r="O46" s="74"/>
    </row>
    <row r="47" spans="1:15" ht="13.5" customHeight="1">
      <c r="A47" s="77"/>
      <c r="B47" s="73"/>
      <c r="C47" s="74"/>
      <c r="D47" s="74"/>
      <c r="E47" s="74"/>
      <c r="F47" s="74"/>
      <c r="G47" s="74"/>
      <c r="H47" s="74"/>
      <c r="I47" s="74"/>
      <c r="J47" s="74"/>
      <c r="K47" s="74"/>
      <c r="L47" s="74"/>
      <c r="M47" s="74"/>
      <c r="N47" s="74"/>
      <c r="O47" s="74"/>
    </row>
    <row r="48" spans="1:15" ht="20.100000000000001" customHeight="1">
      <c r="A48" s="77"/>
      <c r="B48" s="73" t="s">
        <v>117</v>
      </c>
      <c r="C48" s="74"/>
      <c r="D48" s="74"/>
      <c r="E48" s="74"/>
      <c r="F48" s="74"/>
      <c r="G48" s="74"/>
      <c r="H48" s="74"/>
      <c r="I48" s="74"/>
      <c r="J48" s="74"/>
      <c r="K48" s="74"/>
      <c r="L48" s="78">
        <v>14.602399999999999</v>
      </c>
      <c r="M48" s="78">
        <v>51.7637</v>
      </c>
      <c r="N48" s="78">
        <v>55.200800000000001</v>
      </c>
      <c r="O48" s="78">
        <v>58.866100000000003</v>
      </c>
    </row>
    <row r="49" spans="1:16" ht="20.100000000000001" customHeight="1">
      <c r="A49" s="77"/>
      <c r="B49" s="73" t="s">
        <v>118</v>
      </c>
      <c r="C49" s="74"/>
      <c r="D49" s="74"/>
      <c r="E49" s="74"/>
      <c r="F49" s="74"/>
      <c r="G49" s="74"/>
      <c r="H49" s="74"/>
      <c r="I49" s="74"/>
      <c r="J49" s="74"/>
      <c r="K49" s="74"/>
      <c r="L49" s="74"/>
      <c r="M49" s="74"/>
      <c r="N49" s="74"/>
      <c r="O49" s="74"/>
    </row>
    <row r="50" spans="1:16" ht="33" customHeight="1">
      <c r="A50" s="77"/>
      <c r="B50" s="73" t="s">
        <v>121</v>
      </c>
      <c r="C50" s="159" t="s">
        <v>172</v>
      </c>
      <c r="D50" s="160"/>
      <c r="E50" s="160"/>
      <c r="F50" s="160"/>
      <c r="G50" s="160"/>
      <c r="H50" s="160"/>
      <c r="I50" s="160"/>
      <c r="J50" s="160"/>
      <c r="K50" s="160"/>
      <c r="L50" s="160"/>
      <c r="M50" s="160"/>
      <c r="N50" s="160"/>
      <c r="O50" s="161"/>
    </row>
    <row r="51" spans="1:16" ht="20.100000000000001" customHeight="1">
      <c r="A51" s="70">
        <v>25</v>
      </c>
      <c r="B51" s="73" t="s">
        <v>166</v>
      </c>
      <c r="C51" s="74"/>
      <c r="D51" s="74"/>
      <c r="E51" s="74"/>
      <c r="F51" s="74"/>
      <c r="G51" s="74"/>
      <c r="H51" s="74"/>
      <c r="I51" s="74"/>
      <c r="J51" s="74"/>
      <c r="K51" s="74"/>
      <c r="L51" s="78">
        <f>L35+L38+L41+L44+L48</f>
        <v>148.69969999999998</v>
      </c>
      <c r="M51" s="78">
        <f>M35+M38+M41+M44+M48</f>
        <v>455.68129999999996</v>
      </c>
      <c r="N51" s="78">
        <f t="shared" ref="N51:O51" si="0">N35+N38+N41+N44+N48</f>
        <v>467.06470000000007</v>
      </c>
      <c r="O51" s="78">
        <f t="shared" si="0"/>
        <v>469.23050000000001</v>
      </c>
      <c r="P51" s="43">
        <v>965.9477412</v>
      </c>
    </row>
    <row r="52" spans="1:16" ht="20.100000000000001" customHeight="1">
      <c r="A52" s="70">
        <v>26</v>
      </c>
      <c r="B52" s="73" t="s">
        <v>122</v>
      </c>
      <c r="C52" s="74"/>
      <c r="D52" s="74"/>
      <c r="E52" s="74"/>
      <c r="F52" s="74"/>
      <c r="G52" s="74"/>
      <c r="H52" s="74"/>
      <c r="I52" s="74"/>
      <c r="J52" s="74"/>
      <c r="K52" s="74"/>
      <c r="L52" s="74"/>
      <c r="M52" s="78">
        <f>M53/2</f>
        <v>2.3587264639902035</v>
      </c>
      <c r="N52" s="78">
        <f t="shared" ref="N52:O52" si="1">N53/2</f>
        <v>2.4176499414956139</v>
      </c>
      <c r="O52" s="78">
        <f t="shared" si="1"/>
        <v>2.4288606929039114</v>
      </c>
    </row>
    <row r="53" spans="1:16" ht="20.100000000000001" customHeight="1">
      <c r="A53" s="70">
        <v>27</v>
      </c>
      <c r="B53" s="73" t="s">
        <v>123</v>
      </c>
      <c r="C53" s="74"/>
      <c r="D53" s="74"/>
      <c r="E53" s="74"/>
      <c r="F53" s="74"/>
      <c r="G53" s="74"/>
      <c r="H53" s="74"/>
      <c r="I53" s="74"/>
      <c r="J53" s="74"/>
      <c r="K53" s="74"/>
      <c r="L53" s="74"/>
      <c r="M53" s="78">
        <f>M51*10/$P$51</f>
        <v>4.7174529279804069</v>
      </c>
      <c r="N53" s="78">
        <f t="shared" ref="N53:O53" si="2">N51*10/$P$51</f>
        <v>4.8352998829912277</v>
      </c>
      <c r="O53" s="78">
        <f t="shared" si="2"/>
        <v>4.8577213858078228</v>
      </c>
    </row>
    <row r="54" spans="1:16" ht="33.75" customHeight="1">
      <c r="A54" s="70">
        <v>28</v>
      </c>
      <c r="B54" s="71" t="s">
        <v>163</v>
      </c>
      <c r="C54" s="78"/>
      <c r="D54" s="78"/>
      <c r="E54" s="78"/>
      <c r="F54" s="78"/>
      <c r="G54" s="78"/>
      <c r="H54" s="78"/>
      <c r="I54" s="78"/>
      <c r="J54" s="78"/>
      <c r="K54" s="78"/>
      <c r="L54" s="78">
        <v>172.89654759999999</v>
      </c>
      <c r="M54" s="78">
        <v>580.45680719999996</v>
      </c>
      <c r="N54" s="78">
        <v>631.26565540000001</v>
      </c>
      <c r="O54" s="78">
        <v>788.46478430000002</v>
      </c>
    </row>
    <row r="55" spans="1:16" ht="32.25" customHeight="1">
      <c r="A55" s="70">
        <v>29</v>
      </c>
      <c r="B55" s="73" t="s">
        <v>174</v>
      </c>
      <c r="C55" s="74"/>
      <c r="D55" s="74"/>
      <c r="E55" s="74"/>
      <c r="F55" s="74"/>
      <c r="G55" s="74"/>
      <c r="H55" s="74"/>
      <c r="I55" s="74"/>
      <c r="J55" s="74"/>
      <c r="K55" s="74"/>
      <c r="L55" s="74"/>
      <c r="M55" s="74"/>
      <c r="N55" s="74"/>
      <c r="O55" s="74"/>
    </row>
    <row r="56" spans="1:16" ht="33" customHeight="1">
      <c r="A56" s="70">
        <v>30</v>
      </c>
      <c r="B56" s="73" t="s">
        <v>173</v>
      </c>
      <c r="C56" s="78"/>
      <c r="D56" s="78"/>
      <c r="E56" s="78"/>
      <c r="F56" s="78"/>
      <c r="G56" s="78"/>
      <c r="H56" s="78"/>
      <c r="I56" s="78"/>
      <c r="J56" s="78"/>
      <c r="K56" s="78"/>
      <c r="L56" s="78">
        <v>-2.8864838000000002</v>
      </c>
      <c r="M56" s="78">
        <v>156.43500610000001</v>
      </c>
      <c r="N56" s="78">
        <v>210.32445039999999</v>
      </c>
      <c r="O56" s="78">
        <v>456.34944510000003</v>
      </c>
    </row>
    <row r="57" spans="1:16" ht="20.100000000000001" customHeight="1">
      <c r="A57" s="70">
        <v>31</v>
      </c>
      <c r="B57" s="73" t="s">
        <v>124</v>
      </c>
      <c r="C57" s="159" t="s">
        <v>139</v>
      </c>
      <c r="D57" s="160"/>
      <c r="E57" s="160"/>
      <c r="F57" s="160"/>
      <c r="G57" s="160"/>
      <c r="H57" s="160"/>
      <c r="I57" s="160"/>
      <c r="J57" s="160"/>
      <c r="K57" s="161"/>
      <c r="L57" s="78">
        <v>29.491730000000075</v>
      </c>
      <c r="M57" s="78">
        <v>18.547900000002528</v>
      </c>
      <c r="N57" s="78">
        <v>21.768246803493412</v>
      </c>
      <c r="O57" s="78">
        <v>22.927964199837561</v>
      </c>
    </row>
    <row r="58" spans="1:16" ht="20.100000000000001" customHeight="1">
      <c r="A58" s="70">
        <v>32</v>
      </c>
      <c r="B58" s="73" t="s">
        <v>125</v>
      </c>
      <c r="C58" s="74"/>
      <c r="D58" s="74"/>
      <c r="E58" s="74"/>
      <c r="F58" s="74"/>
      <c r="G58" s="74"/>
      <c r="H58" s="74"/>
      <c r="I58" s="74"/>
      <c r="J58" s="74"/>
      <c r="K58" s="74"/>
      <c r="L58" s="74"/>
      <c r="M58" s="74"/>
      <c r="N58" s="74"/>
      <c r="O58" s="74"/>
    </row>
    <row r="59" spans="1:16" ht="30.75" customHeight="1">
      <c r="A59" s="70">
        <v>33</v>
      </c>
      <c r="B59" s="73" t="s">
        <v>126</v>
      </c>
      <c r="C59" s="74"/>
      <c r="D59" s="74"/>
      <c r="E59" s="74"/>
      <c r="F59" s="74"/>
      <c r="G59" s="74"/>
      <c r="H59" s="74"/>
      <c r="I59" s="78"/>
      <c r="J59" s="78"/>
      <c r="K59" s="78"/>
      <c r="L59" s="78">
        <v>2.0243177000000001</v>
      </c>
      <c r="M59" s="78">
        <v>6.4420194999999998</v>
      </c>
      <c r="N59" s="78">
        <v>5.0770951999999996</v>
      </c>
      <c r="O59" s="78">
        <v>4.8458975000000004</v>
      </c>
    </row>
    <row r="60" spans="1:16" customFormat="1" ht="17.25" customHeight="1">
      <c r="A60" s="162" t="s">
        <v>167</v>
      </c>
      <c r="B60" s="162"/>
      <c r="C60" s="80"/>
      <c r="D60" s="80"/>
      <c r="E60" s="80"/>
      <c r="F60" s="80"/>
      <c r="G60" s="80"/>
      <c r="H60" s="80"/>
      <c r="I60" s="80"/>
      <c r="J60" s="80"/>
      <c r="K60" s="80"/>
      <c r="L60" s="80"/>
      <c r="M60" s="80"/>
      <c r="N60" s="80"/>
      <c r="O60" s="80"/>
    </row>
    <row r="61" spans="1:16" customFormat="1" ht="18" customHeight="1">
      <c r="A61" s="81" t="s">
        <v>170</v>
      </c>
      <c r="B61" s="82"/>
      <c r="C61" s="80"/>
      <c r="D61" s="80"/>
      <c r="E61" s="80"/>
      <c r="F61" s="80"/>
      <c r="G61" s="80"/>
      <c r="H61" s="80"/>
      <c r="I61" s="80"/>
      <c r="J61" s="80"/>
      <c r="K61" s="80"/>
      <c r="L61" s="80"/>
      <c r="M61" s="80"/>
      <c r="N61" s="80"/>
      <c r="O61" s="80"/>
    </row>
    <row r="62" spans="1:16" customFormat="1" ht="18" customHeight="1">
      <c r="A62" s="81" t="s">
        <v>168</v>
      </c>
      <c r="B62" s="82"/>
      <c r="C62" s="80"/>
      <c r="D62" s="80"/>
      <c r="E62" s="80"/>
      <c r="F62" s="80"/>
      <c r="G62" s="80"/>
      <c r="H62" s="80"/>
      <c r="I62" s="80"/>
      <c r="J62" s="80"/>
      <c r="K62" s="80"/>
      <c r="L62" s="80"/>
      <c r="M62" s="80"/>
      <c r="N62" s="80"/>
      <c r="O62" s="80"/>
    </row>
    <row r="63" spans="1:16" customFormat="1" ht="18.75" customHeight="1">
      <c r="A63" s="163" t="s">
        <v>169</v>
      </c>
      <c r="B63" s="163"/>
      <c r="C63" s="163"/>
      <c r="D63" s="163"/>
      <c r="E63" s="163"/>
      <c r="F63" s="163"/>
      <c r="G63" s="163"/>
      <c r="H63" s="163"/>
      <c r="I63" s="163"/>
      <c r="J63" s="163"/>
      <c r="K63" s="163"/>
      <c r="L63" s="163"/>
      <c r="M63" s="163"/>
      <c r="N63" s="163"/>
      <c r="O63" s="163"/>
    </row>
    <row r="64" spans="1:16" customFormat="1" ht="36" customHeight="1">
      <c r="A64" s="163" t="s">
        <v>175</v>
      </c>
      <c r="B64" s="163"/>
      <c r="C64" s="163"/>
      <c r="D64" s="163"/>
      <c r="E64" s="163"/>
      <c r="F64" s="163"/>
      <c r="G64" s="163"/>
      <c r="H64" s="163"/>
      <c r="I64" s="163"/>
      <c r="J64" s="163"/>
      <c r="K64" s="163"/>
      <c r="L64" s="163"/>
      <c r="M64" s="163"/>
      <c r="N64" s="163"/>
      <c r="O64" s="163"/>
    </row>
    <row r="65" spans="1:15" ht="15">
      <c r="A65" s="79" t="s">
        <v>141</v>
      </c>
      <c r="B65" s="64"/>
      <c r="C65" s="64"/>
      <c r="D65" s="64"/>
      <c r="E65" s="64"/>
      <c r="F65" s="64"/>
      <c r="G65" s="64"/>
      <c r="H65" s="64"/>
      <c r="I65" s="64"/>
      <c r="J65" s="64"/>
      <c r="K65" s="64"/>
      <c r="L65" s="64"/>
      <c r="M65" s="64"/>
      <c r="N65" s="64"/>
      <c r="O65" s="64"/>
    </row>
    <row r="66" spans="1:15" ht="15">
      <c r="A66" s="64" t="s">
        <v>164</v>
      </c>
      <c r="B66" s="64"/>
      <c r="C66" s="64"/>
      <c r="D66" s="64"/>
      <c r="E66" s="64"/>
      <c r="F66" s="64"/>
      <c r="G66" s="64"/>
      <c r="H66" s="64"/>
      <c r="I66" s="64"/>
      <c r="J66" s="64"/>
      <c r="K66" s="64"/>
      <c r="L66" s="64"/>
      <c r="M66" s="64"/>
      <c r="N66" s="64"/>
      <c r="O66" s="64"/>
    </row>
    <row r="67" spans="1:15" ht="15">
      <c r="A67" s="79" t="s">
        <v>142</v>
      </c>
      <c r="B67" s="64"/>
      <c r="C67" s="64"/>
      <c r="D67" s="64"/>
      <c r="E67" s="64"/>
      <c r="F67" s="64"/>
      <c r="G67" s="64"/>
      <c r="H67" s="64"/>
      <c r="I67" s="64"/>
      <c r="J67" s="64"/>
      <c r="K67" s="64"/>
      <c r="L67" s="64"/>
      <c r="M67" s="64"/>
      <c r="N67" s="64"/>
      <c r="O67" s="64"/>
    </row>
    <row r="68" spans="1:15" ht="15">
      <c r="A68" s="79" t="s">
        <v>143</v>
      </c>
      <c r="B68" s="64"/>
      <c r="C68" s="64"/>
      <c r="D68" s="64"/>
      <c r="E68" s="64"/>
      <c r="F68" s="64"/>
      <c r="G68" s="64"/>
      <c r="H68" s="64"/>
      <c r="I68" s="64"/>
      <c r="J68" s="64"/>
      <c r="K68" s="64"/>
      <c r="L68" s="64"/>
      <c r="M68" s="64"/>
      <c r="N68" s="64"/>
      <c r="O68" s="64"/>
    </row>
    <row r="69" spans="1:15">
      <c r="A69" s="45"/>
    </row>
  </sheetData>
  <mergeCells count="21">
    <mergeCell ref="A64:O64"/>
    <mergeCell ref="C15:O27"/>
    <mergeCell ref="A3:B3"/>
    <mergeCell ref="C3:O3"/>
    <mergeCell ref="A4:B4"/>
    <mergeCell ref="C4:O4"/>
    <mergeCell ref="A5:B5"/>
    <mergeCell ref="C5:O5"/>
    <mergeCell ref="A6:E6"/>
    <mergeCell ref="A7:B7"/>
    <mergeCell ref="C7:O7"/>
    <mergeCell ref="A8:B8"/>
    <mergeCell ref="C8:O8"/>
    <mergeCell ref="C10:K10"/>
    <mergeCell ref="C12:K12"/>
    <mergeCell ref="C14:K14"/>
    <mergeCell ref="C28:K28"/>
    <mergeCell ref="C57:K57"/>
    <mergeCell ref="C50:O50"/>
    <mergeCell ref="A60:B60"/>
    <mergeCell ref="A63:O63"/>
  </mergeCells>
  <pageMargins left="0.43307086614173229"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2:E48"/>
  <sheetViews>
    <sheetView tabSelected="1" view="pageBreakPreview" zoomScaleSheetLayoutView="100" workbookViewId="0">
      <pane xSplit="2" ySplit="8" topLeftCell="C9" activePane="bottomRight" state="frozen"/>
      <selection activeCell="B17" sqref="B17"/>
      <selection pane="topRight" activeCell="B17" sqref="B17"/>
      <selection pane="bottomLeft" activeCell="B17" sqref="B17"/>
      <selection pane="bottomRight" activeCell="S23" sqref="S23"/>
    </sheetView>
  </sheetViews>
  <sheetFormatPr defaultRowHeight="12.75"/>
  <cols>
    <col min="1" max="1" width="9" style="182" customWidth="1"/>
    <col min="2" max="2" width="59.1640625" style="186" customWidth="1"/>
    <col min="3" max="3" width="16.33203125" style="194" bestFit="1" customWidth="1"/>
    <col min="4" max="4" width="16.33203125" style="186" bestFit="1" customWidth="1"/>
    <col min="5" max="5" width="18.83203125" style="186" customWidth="1"/>
    <col min="6" max="25" width="2.33203125" style="186" bestFit="1" customWidth="1"/>
    <col min="26" max="16384" width="9.33203125" style="186"/>
  </cols>
  <sheetData>
    <row r="2" spans="1:5" ht="15.75">
      <c r="B2" s="183" t="s">
        <v>176</v>
      </c>
      <c r="C2" s="184"/>
      <c r="D2" s="185"/>
    </row>
    <row r="3" spans="1:5" ht="15">
      <c r="B3" s="187" t="s">
        <v>177</v>
      </c>
      <c r="C3" s="188"/>
      <c r="D3" s="187"/>
    </row>
    <row r="4" spans="1:5" ht="4.5" customHeight="1">
      <c r="B4" s="187"/>
      <c r="C4" s="189"/>
      <c r="D4" s="190"/>
    </row>
    <row r="5" spans="1:5" ht="15">
      <c r="B5" s="191" t="s">
        <v>178</v>
      </c>
      <c r="C5" s="191"/>
      <c r="D5" s="192"/>
    </row>
    <row r="6" spans="1:5" ht="15">
      <c r="B6" s="191"/>
      <c r="C6" s="193"/>
      <c r="D6" s="192"/>
    </row>
    <row r="7" spans="1:5" ht="6.75" customHeight="1"/>
    <row r="8" spans="1:5" s="198" customFormat="1" ht="24" customHeight="1">
      <c r="A8" s="195" t="s">
        <v>179</v>
      </c>
      <c r="B8" s="195" t="s">
        <v>180</v>
      </c>
      <c r="C8" s="196" t="s">
        <v>75</v>
      </c>
      <c r="D8" s="197" t="s">
        <v>62</v>
      </c>
    </row>
    <row r="9" spans="1:5">
      <c r="A9" s="199" t="s">
        <v>181</v>
      </c>
      <c r="B9" s="199">
        <v>1</v>
      </c>
      <c r="C9" s="200"/>
      <c r="D9" s="199"/>
    </row>
    <row r="10" spans="1:5">
      <c r="A10" s="199" t="s">
        <v>182</v>
      </c>
      <c r="B10" s="201" t="s">
        <v>183</v>
      </c>
      <c r="C10" s="202"/>
      <c r="D10" s="203"/>
    </row>
    <row r="11" spans="1:5">
      <c r="A11" s="199">
        <v>1</v>
      </c>
      <c r="B11" s="201" t="s">
        <v>184</v>
      </c>
      <c r="C11" s="202"/>
      <c r="D11" s="202">
        <v>0</v>
      </c>
      <c r="E11" s="204"/>
    </row>
    <row r="12" spans="1:5">
      <c r="A12" s="199"/>
      <c r="B12" s="201"/>
      <c r="C12" s="202"/>
      <c r="D12" s="202">
        <v>0</v>
      </c>
      <c r="E12" s="204"/>
    </row>
    <row r="13" spans="1:5">
      <c r="A13" s="199">
        <v>2</v>
      </c>
      <c r="B13" s="201" t="s">
        <v>185</v>
      </c>
      <c r="C13" s="202"/>
      <c r="D13" s="202">
        <v>0</v>
      </c>
      <c r="E13" s="204"/>
    </row>
    <row r="14" spans="1:5">
      <c r="A14" s="199">
        <v>2.1</v>
      </c>
      <c r="B14" s="201" t="s">
        <v>186</v>
      </c>
      <c r="C14" s="202"/>
      <c r="D14" s="202">
        <v>1190350</v>
      </c>
      <c r="E14" s="204"/>
    </row>
    <row r="15" spans="1:5">
      <c r="A15" s="199">
        <v>2.2000000000000002</v>
      </c>
      <c r="B15" s="201" t="s">
        <v>187</v>
      </c>
      <c r="C15" s="202"/>
      <c r="D15" s="202">
        <v>6179342</v>
      </c>
      <c r="E15" s="204"/>
    </row>
    <row r="16" spans="1:5">
      <c r="A16" s="199"/>
      <c r="B16" s="201" t="s">
        <v>188</v>
      </c>
      <c r="C16" s="205">
        <f>C14+C15</f>
        <v>0</v>
      </c>
      <c r="D16" s="205">
        <f t="shared" ref="D16" si="0">D14+D15</f>
        <v>7369692</v>
      </c>
    </row>
    <row r="17" spans="1:4">
      <c r="A17" s="199"/>
      <c r="B17" s="201"/>
      <c r="C17" s="202"/>
      <c r="D17" s="202">
        <v>0</v>
      </c>
    </row>
    <row r="18" spans="1:4" ht="13.5" customHeight="1">
      <c r="A18" s="199">
        <v>3</v>
      </c>
      <c r="B18" s="201" t="s">
        <v>189</v>
      </c>
      <c r="C18" s="202"/>
      <c r="D18" s="202">
        <v>14581745</v>
      </c>
    </row>
    <row r="19" spans="1:4">
      <c r="A19" s="199">
        <v>4</v>
      </c>
      <c r="B19" s="201" t="s">
        <v>190</v>
      </c>
      <c r="C19" s="202"/>
      <c r="D19" s="202">
        <v>36334491</v>
      </c>
    </row>
    <row r="20" spans="1:4">
      <c r="A20" s="199"/>
      <c r="B20" s="201"/>
      <c r="C20" s="202"/>
      <c r="D20" s="202">
        <v>0</v>
      </c>
    </row>
    <row r="21" spans="1:4">
      <c r="A21" s="199">
        <v>5</v>
      </c>
      <c r="B21" s="201" t="s">
        <v>191</v>
      </c>
      <c r="C21" s="202"/>
      <c r="D21" s="202">
        <v>0</v>
      </c>
    </row>
    <row r="22" spans="1:4">
      <c r="A22" s="206">
        <v>5.0999999999999996</v>
      </c>
      <c r="B22" s="203" t="s">
        <v>192</v>
      </c>
      <c r="C22" s="202"/>
      <c r="D22" s="202">
        <v>9606822</v>
      </c>
    </row>
    <row r="23" spans="1:4">
      <c r="A23" s="206">
        <v>5.2</v>
      </c>
      <c r="B23" s="203" t="s">
        <v>193</v>
      </c>
      <c r="C23" s="202"/>
      <c r="D23" s="202">
        <v>3971042</v>
      </c>
    </row>
    <row r="24" spans="1:4">
      <c r="A24" s="206">
        <v>5.3</v>
      </c>
      <c r="B24" s="203" t="s">
        <v>194</v>
      </c>
      <c r="C24" s="202"/>
      <c r="D24" s="202">
        <v>2825325</v>
      </c>
    </row>
    <row r="25" spans="1:4">
      <c r="A25" s="206">
        <v>5.4</v>
      </c>
      <c r="B25" s="203" t="s">
        <v>195</v>
      </c>
      <c r="C25" s="202"/>
      <c r="D25" s="202">
        <v>2003122</v>
      </c>
    </row>
    <row r="26" spans="1:4">
      <c r="A26" s="206">
        <v>5.5</v>
      </c>
      <c r="B26" s="203" t="s">
        <v>196</v>
      </c>
      <c r="C26" s="202"/>
      <c r="D26" s="202">
        <v>12074</v>
      </c>
    </row>
    <row r="27" spans="1:4">
      <c r="A27" s="206">
        <v>5.6</v>
      </c>
      <c r="B27" s="203" t="s">
        <v>197</v>
      </c>
      <c r="C27" s="202"/>
      <c r="D27" s="202">
        <v>0</v>
      </c>
    </row>
    <row r="28" spans="1:4">
      <c r="A28" s="206">
        <v>5.7</v>
      </c>
      <c r="B28" s="203" t="s">
        <v>198</v>
      </c>
      <c r="C28" s="202"/>
      <c r="D28" s="202">
        <v>75366</v>
      </c>
    </row>
    <row r="29" spans="1:4">
      <c r="A29" s="206" t="s">
        <v>181</v>
      </c>
      <c r="B29" s="203" t="s">
        <v>181</v>
      </c>
      <c r="C29" s="202"/>
      <c r="D29" s="202">
        <v>0</v>
      </c>
    </row>
    <row r="30" spans="1:4">
      <c r="A30" s="206"/>
      <c r="B30" s="201" t="s">
        <v>199</v>
      </c>
      <c r="C30" s="205">
        <f>SUM(C22:C29)</f>
        <v>0</v>
      </c>
      <c r="D30" s="205">
        <f t="shared" ref="D30" si="1">SUM(D22:D29)</f>
        <v>18493751</v>
      </c>
    </row>
    <row r="31" spans="1:4">
      <c r="A31" s="199">
        <v>6</v>
      </c>
      <c r="B31" s="201" t="s">
        <v>200</v>
      </c>
      <c r="C31" s="202"/>
      <c r="D31" s="202">
        <v>0</v>
      </c>
    </row>
    <row r="32" spans="1:4">
      <c r="A32" s="206" t="s">
        <v>201</v>
      </c>
      <c r="B32" s="203" t="s">
        <v>202</v>
      </c>
      <c r="C32" s="202"/>
      <c r="D32" s="202">
        <v>37351909</v>
      </c>
    </row>
    <row r="33" spans="1:4">
      <c r="A33" s="206">
        <v>6.2</v>
      </c>
      <c r="B33" s="203" t="s">
        <v>203</v>
      </c>
      <c r="C33" s="202"/>
      <c r="D33" s="202">
        <v>20524430</v>
      </c>
    </row>
    <row r="34" spans="1:4">
      <c r="A34" s="206">
        <v>6.3</v>
      </c>
      <c r="B34" s="203" t="s">
        <v>204</v>
      </c>
      <c r="C34" s="202"/>
      <c r="D34" s="202">
        <v>5794540</v>
      </c>
    </row>
    <row r="35" spans="1:4">
      <c r="A35" s="206">
        <v>6.4</v>
      </c>
      <c r="B35" s="203" t="s">
        <v>205</v>
      </c>
      <c r="C35" s="202"/>
      <c r="D35" s="202">
        <v>0</v>
      </c>
    </row>
    <row r="36" spans="1:4">
      <c r="A36" s="206">
        <v>6.5</v>
      </c>
      <c r="B36" s="203" t="s">
        <v>206</v>
      </c>
      <c r="C36" s="202"/>
      <c r="D36" s="202">
        <v>0</v>
      </c>
    </row>
    <row r="37" spans="1:4">
      <c r="A37" s="206">
        <v>6.6</v>
      </c>
      <c r="B37" s="203" t="s">
        <v>207</v>
      </c>
      <c r="C37" s="202"/>
      <c r="D37" s="202">
        <v>7243992</v>
      </c>
    </row>
    <row r="38" spans="1:4">
      <c r="A38" s="206"/>
      <c r="B38" s="201" t="s">
        <v>208</v>
      </c>
      <c r="C38" s="205">
        <f>SUM(C32:C37)</f>
        <v>0</v>
      </c>
      <c r="D38" s="205">
        <f t="shared" ref="D38" si="2">SUM(D32:D37)</f>
        <v>70914871</v>
      </c>
    </row>
    <row r="39" spans="1:4" s="207" customFormat="1">
      <c r="A39" s="206">
        <v>7</v>
      </c>
      <c r="B39" s="203" t="s">
        <v>209</v>
      </c>
      <c r="C39" s="202"/>
      <c r="D39" s="202">
        <v>0</v>
      </c>
    </row>
    <row r="40" spans="1:4">
      <c r="A40" s="206"/>
      <c r="B40" s="203"/>
      <c r="C40" s="202"/>
      <c r="D40" s="202">
        <v>0</v>
      </c>
    </row>
    <row r="41" spans="1:4">
      <c r="A41" s="206"/>
      <c r="B41" s="203"/>
      <c r="C41" s="202"/>
      <c r="D41" s="202">
        <v>0</v>
      </c>
    </row>
    <row r="42" spans="1:4">
      <c r="A42" s="208">
        <v>9.1</v>
      </c>
      <c r="B42" s="209" t="s">
        <v>210</v>
      </c>
      <c r="C42" s="202"/>
      <c r="D42" s="202">
        <v>182808915</v>
      </c>
    </row>
    <row r="43" spans="1:4" ht="13.5" customHeight="1">
      <c r="A43" s="206"/>
      <c r="B43" s="209"/>
      <c r="C43" s="202"/>
      <c r="D43" s="202">
        <v>0</v>
      </c>
    </row>
    <row r="44" spans="1:4">
      <c r="A44" s="206">
        <v>10</v>
      </c>
      <c r="B44" s="201" t="s">
        <v>211</v>
      </c>
      <c r="C44" s="202"/>
      <c r="D44" s="202">
        <v>-10516361</v>
      </c>
    </row>
    <row r="45" spans="1:4">
      <c r="A45" s="206">
        <v>11</v>
      </c>
      <c r="B45" s="201" t="s">
        <v>212</v>
      </c>
      <c r="C45" s="205">
        <f>C11+C16+C18+C19+C30+C38+C39+C42+C44</f>
        <v>0</v>
      </c>
      <c r="D45" s="205">
        <f t="shared" ref="D45" si="3">D11+D16+D18+D19+D30+D38+D39+D42+D44</f>
        <v>319987104</v>
      </c>
    </row>
    <row r="46" spans="1:4">
      <c r="A46" s="206">
        <v>12</v>
      </c>
      <c r="B46" s="201" t="s">
        <v>213</v>
      </c>
      <c r="C46" s="202"/>
      <c r="D46" s="202">
        <v>6738181</v>
      </c>
    </row>
    <row r="47" spans="1:4">
      <c r="A47" s="206">
        <v>13</v>
      </c>
      <c r="B47" s="201" t="s">
        <v>214</v>
      </c>
      <c r="C47" s="205">
        <f>C45-C46</f>
        <v>0</v>
      </c>
      <c r="D47" s="205">
        <f t="shared" ref="D47" si="4">D45-D46</f>
        <v>313248923</v>
      </c>
    </row>
    <row r="48" spans="1:4" ht="25.5">
      <c r="A48" s="208">
        <v>14</v>
      </c>
      <c r="B48" s="210" t="s">
        <v>215</v>
      </c>
      <c r="C48" s="202"/>
      <c r="D48" s="202"/>
    </row>
  </sheetData>
  <printOptions horizontalCentered="1"/>
  <pageMargins left="0.47244094488188981" right="0.74803149606299213" top="0.6692913385826772" bottom="0.55118110236220474" header="0.74803149606299213" footer="0.51181102362204722"/>
  <pageSetup paperSize="9" scale="105" fitToHeight="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F48"/>
  <sheetViews>
    <sheetView view="pageBreakPreview" zoomScaleSheetLayoutView="100" workbookViewId="0">
      <pane xSplit="2" ySplit="8" topLeftCell="C9"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9" style="182" customWidth="1"/>
    <col min="2" max="2" width="51.1640625" style="186" customWidth="1"/>
    <col min="3" max="4" width="16.33203125" style="186" bestFit="1" customWidth="1"/>
    <col min="5" max="5" width="13.6640625" style="186" customWidth="1"/>
    <col min="6" max="6" width="40" style="186" customWidth="1"/>
    <col min="7" max="7" width="2.33203125" style="186" bestFit="1" customWidth="1"/>
    <col min="8" max="9" width="3.5" style="186" bestFit="1" customWidth="1"/>
    <col min="10" max="39" width="2.33203125" style="186" bestFit="1" customWidth="1"/>
    <col min="40" max="16384" width="9.33203125" style="186"/>
  </cols>
  <sheetData>
    <row r="2" spans="1:6" ht="15.75">
      <c r="B2" s="183" t="s">
        <v>176</v>
      </c>
      <c r="C2" s="185"/>
      <c r="D2" s="185"/>
    </row>
    <row r="3" spans="1:6" ht="15">
      <c r="B3" s="187" t="s">
        <v>177</v>
      </c>
      <c r="C3" s="187"/>
      <c r="D3" s="187"/>
    </row>
    <row r="4" spans="1:6" ht="4.5" customHeight="1">
      <c r="B4" s="187"/>
      <c r="C4" s="190"/>
      <c r="D4" s="190"/>
    </row>
    <row r="5" spans="1:6" ht="15">
      <c r="B5" s="191" t="s">
        <v>178</v>
      </c>
      <c r="C5" s="192"/>
      <c r="D5" s="192"/>
    </row>
    <row r="6" spans="1:6" ht="15">
      <c r="B6" s="191"/>
      <c r="C6" s="192"/>
      <c r="D6" s="192"/>
    </row>
    <row r="7" spans="1:6" ht="6.75" customHeight="1"/>
    <row r="8" spans="1:6" s="198" customFormat="1" ht="24" customHeight="1">
      <c r="A8" s="211" t="s">
        <v>179</v>
      </c>
      <c r="B8" s="211" t="s">
        <v>180</v>
      </c>
      <c r="C8" s="212" t="s">
        <v>62</v>
      </c>
      <c r="D8" s="212" t="s">
        <v>76</v>
      </c>
      <c r="E8" s="213" t="s">
        <v>216</v>
      </c>
      <c r="F8" s="213" t="s">
        <v>217</v>
      </c>
    </row>
    <row r="9" spans="1:6">
      <c r="A9" s="199" t="s">
        <v>181</v>
      </c>
      <c r="B9" s="199">
        <v>1</v>
      </c>
      <c r="C9" s="199"/>
      <c r="D9" s="199"/>
      <c r="E9" s="203"/>
      <c r="F9" s="203"/>
    </row>
    <row r="10" spans="1:6">
      <c r="A10" s="199" t="s">
        <v>182</v>
      </c>
      <c r="B10" s="201" t="s">
        <v>183</v>
      </c>
      <c r="C10" s="203"/>
      <c r="D10" s="203"/>
      <c r="E10" s="203"/>
      <c r="F10" s="203"/>
    </row>
    <row r="11" spans="1:6">
      <c r="A11" s="199">
        <v>1</v>
      </c>
      <c r="B11" s="201" t="s">
        <v>184</v>
      </c>
      <c r="C11" s="202">
        <v>0</v>
      </c>
      <c r="D11" s="202">
        <v>0</v>
      </c>
      <c r="E11" s="203"/>
      <c r="F11" s="203"/>
    </row>
    <row r="12" spans="1:6">
      <c r="A12" s="199"/>
      <c r="B12" s="201"/>
      <c r="C12" s="202">
        <v>0</v>
      </c>
      <c r="D12" s="202">
        <v>0</v>
      </c>
      <c r="E12" s="203"/>
      <c r="F12" s="203"/>
    </row>
    <row r="13" spans="1:6">
      <c r="A13" s="199">
        <v>2</v>
      </c>
      <c r="B13" s="201" t="s">
        <v>185</v>
      </c>
      <c r="C13" s="202">
        <v>0</v>
      </c>
      <c r="D13" s="202">
        <v>0</v>
      </c>
      <c r="E13" s="203"/>
      <c r="F13" s="203"/>
    </row>
    <row r="14" spans="1:6" ht="25.5">
      <c r="A14" s="199">
        <v>2.1</v>
      </c>
      <c r="B14" s="201" t="s">
        <v>186</v>
      </c>
      <c r="C14" s="202">
        <v>1190350</v>
      </c>
      <c r="D14" s="202">
        <v>5273371</v>
      </c>
      <c r="E14" s="214">
        <f>+(D14-C14)*100/C14</f>
        <v>343.01012307304575</v>
      </c>
      <c r="F14" s="210" t="s">
        <v>218</v>
      </c>
    </row>
    <row r="15" spans="1:6" ht="25.5">
      <c r="A15" s="199">
        <v>2.2000000000000002</v>
      </c>
      <c r="B15" s="201" t="s">
        <v>187</v>
      </c>
      <c r="C15" s="202">
        <v>6179342</v>
      </c>
      <c r="D15" s="202">
        <v>21766929</v>
      </c>
      <c r="E15" s="214">
        <f t="shared" ref="E15:E16" si="0">+(D15-C15)*100/C15</f>
        <v>252.25318488602832</v>
      </c>
      <c r="F15" s="210" t="s">
        <v>218</v>
      </c>
    </row>
    <row r="16" spans="1:6">
      <c r="A16" s="199"/>
      <c r="B16" s="201" t="s">
        <v>188</v>
      </c>
      <c r="C16" s="205">
        <f t="shared" ref="C16:D16" si="1">C14+C15</f>
        <v>7369692</v>
      </c>
      <c r="D16" s="205">
        <f t="shared" si="1"/>
        <v>27040300</v>
      </c>
      <c r="E16" s="214">
        <f t="shared" si="0"/>
        <v>266.91221288488038</v>
      </c>
      <c r="F16" s="203"/>
    </row>
    <row r="17" spans="1:6">
      <c r="A17" s="199"/>
      <c r="B17" s="201"/>
      <c r="C17" s="202">
        <v>0</v>
      </c>
      <c r="D17" s="202">
        <v>0</v>
      </c>
      <c r="E17" s="203"/>
      <c r="F17" s="203"/>
    </row>
    <row r="18" spans="1:6" ht="13.5" customHeight="1">
      <c r="A18" s="199">
        <v>3</v>
      </c>
      <c r="B18" s="201" t="s">
        <v>189</v>
      </c>
      <c r="C18" s="202">
        <v>14581745</v>
      </c>
      <c r="D18" s="202">
        <v>32167551</v>
      </c>
      <c r="E18" s="214">
        <f t="shared" ref="E18:E19" si="2">+(D18-C18)*100/C18</f>
        <v>120.60151922832281</v>
      </c>
      <c r="F18" s="210" t="s">
        <v>218</v>
      </c>
    </row>
    <row r="19" spans="1:6" ht="25.5">
      <c r="A19" s="199">
        <v>4</v>
      </c>
      <c r="B19" s="201" t="s">
        <v>190</v>
      </c>
      <c r="C19" s="202">
        <v>36334491</v>
      </c>
      <c r="D19" s="202">
        <v>72634140</v>
      </c>
      <c r="E19" s="214">
        <f t="shared" si="2"/>
        <v>99.9041076425152</v>
      </c>
      <c r="F19" s="210" t="s">
        <v>218</v>
      </c>
    </row>
    <row r="20" spans="1:6">
      <c r="A20" s="199"/>
      <c r="B20" s="201"/>
      <c r="C20" s="202">
        <v>0</v>
      </c>
      <c r="D20" s="202">
        <v>0</v>
      </c>
      <c r="E20" s="203"/>
      <c r="F20" s="203"/>
    </row>
    <row r="21" spans="1:6">
      <c r="A21" s="199">
        <v>5</v>
      </c>
      <c r="B21" s="201" t="s">
        <v>191</v>
      </c>
      <c r="C21" s="202">
        <v>0</v>
      </c>
      <c r="D21" s="202">
        <v>0</v>
      </c>
      <c r="E21" s="203"/>
      <c r="F21" s="203"/>
    </row>
    <row r="22" spans="1:6" ht="25.5">
      <c r="A22" s="206">
        <v>5.0999999999999996</v>
      </c>
      <c r="B22" s="203" t="s">
        <v>192</v>
      </c>
      <c r="C22" s="202">
        <v>9606822</v>
      </c>
      <c r="D22" s="202">
        <v>22563057</v>
      </c>
      <c r="E22" s="214">
        <f t="shared" ref="E22:E26" si="3">+(D22-C22)*100/C22</f>
        <v>134.86494284998722</v>
      </c>
      <c r="F22" s="210" t="s">
        <v>218</v>
      </c>
    </row>
    <row r="23" spans="1:6" ht="25.5">
      <c r="A23" s="206">
        <v>5.2</v>
      </c>
      <c r="B23" s="203" t="s">
        <v>193</v>
      </c>
      <c r="C23" s="202">
        <v>3971042</v>
      </c>
      <c r="D23" s="202">
        <v>8062004</v>
      </c>
      <c r="E23" s="214">
        <f t="shared" si="3"/>
        <v>103.01986229307069</v>
      </c>
      <c r="F23" s="210" t="s">
        <v>218</v>
      </c>
    </row>
    <row r="24" spans="1:6" ht="25.5">
      <c r="A24" s="206">
        <v>5.3</v>
      </c>
      <c r="B24" s="203" t="s">
        <v>194</v>
      </c>
      <c r="C24" s="202">
        <v>2825325</v>
      </c>
      <c r="D24" s="202">
        <v>5186689</v>
      </c>
      <c r="E24" s="214">
        <f t="shared" si="3"/>
        <v>83.578490970065388</v>
      </c>
      <c r="F24" s="210" t="s">
        <v>218</v>
      </c>
    </row>
    <row r="25" spans="1:6" ht="25.5">
      <c r="A25" s="206">
        <v>5.4</v>
      </c>
      <c r="B25" s="203" t="s">
        <v>195</v>
      </c>
      <c r="C25" s="202">
        <v>2003122</v>
      </c>
      <c r="D25" s="202">
        <v>4476055</v>
      </c>
      <c r="E25" s="214">
        <f t="shared" si="3"/>
        <v>123.45393840215424</v>
      </c>
      <c r="F25" s="210" t="s">
        <v>218</v>
      </c>
    </row>
    <row r="26" spans="1:6" ht="25.5">
      <c r="A26" s="206">
        <v>5.5</v>
      </c>
      <c r="B26" s="203" t="s">
        <v>196</v>
      </c>
      <c r="C26" s="202">
        <v>12074</v>
      </c>
      <c r="D26" s="202">
        <v>7482932</v>
      </c>
      <c r="E26" s="214">
        <f t="shared" si="3"/>
        <v>61875.583899287725</v>
      </c>
      <c r="F26" s="210" t="s">
        <v>218</v>
      </c>
    </row>
    <row r="27" spans="1:6">
      <c r="A27" s="206">
        <v>5.6</v>
      </c>
      <c r="B27" s="203" t="s">
        <v>197</v>
      </c>
      <c r="C27" s="202">
        <v>0</v>
      </c>
      <c r="D27" s="202">
        <v>0</v>
      </c>
      <c r="E27" s="203"/>
      <c r="F27" s="203"/>
    </row>
    <row r="28" spans="1:6" ht="25.5">
      <c r="A28" s="206">
        <v>5.7</v>
      </c>
      <c r="B28" s="203" t="s">
        <v>198</v>
      </c>
      <c r="C28" s="202">
        <v>75366</v>
      </c>
      <c r="D28" s="202">
        <v>74222</v>
      </c>
      <c r="E28" s="214">
        <f>+(D28-C28)*100/C28</f>
        <v>-1.5179258551601518</v>
      </c>
      <c r="F28" s="210" t="s">
        <v>218</v>
      </c>
    </row>
    <row r="29" spans="1:6">
      <c r="A29" s="206" t="s">
        <v>181</v>
      </c>
      <c r="B29" s="203" t="s">
        <v>181</v>
      </c>
      <c r="C29" s="202">
        <v>0</v>
      </c>
      <c r="D29" s="202">
        <v>0</v>
      </c>
      <c r="E29" s="203"/>
      <c r="F29" s="203"/>
    </row>
    <row r="30" spans="1:6">
      <c r="A30" s="206"/>
      <c r="B30" s="201" t="s">
        <v>199</v>
      </c>
      <c r="C30" s="205">
        <f t="shared" ref="C30:D30" si="4">SUM(C22:C29)</f>
        <v>18493751</v>
      </c>
      <c r="D30" s="205">
        <f t="shared" si="4"/>
        <v>47844959</v>
      </c>
      <c r="E30" s="203"/>
      <c r="F30" s="203"/>
    </row>
    <row r="31" spans="1:6">
      <c r="A31" s="199">
        <v>6</v>
      </c>
      <c r="B31" s="201" t="s">
        <v>200</v>
      </c>
      <c r="C31" s="202">
        <v>0</v>
      </c>
      <c r="D31" s="202">
        <v>0</v>
      </c>
      <c r="E31" s="203"/>
      <c r="F31" s="203"/>
    </row>
    <row r="32" spans="1:6" ht="25.5">
      <c r="A32" s="206" t="s">
        <v>201</v>
      </c>
      <c r="B32" s="203" t="s">
        <v>202</v>
      </c>
      <c r="C32" s="202">
        <v>37351909</v>
      </c>
      <c r="D32" s="202">
        <v>269699725</v>
      </c>
      <c r="E32" s="214">
        <f t="shared" ref="E32:E34" si="5">+(D32-C32)*100/C32</f>
        <v>622.05071232102216</v>
      </c>
      <c r="F32" s="210" t="s">
        <v>218</v>
      </c>
    </row>
    <row r="33" spans="1:6" ht="25.5">
      <c r="A33" s="206">
        <v>6.2</v>
      </c>
      <c r="B33" s="203" t="s">
        <v>203</v>
      </c>
      <c r="C33" s="202">
        <v>20524430</v>
      </c>
      <c r="D33" s="202">
        <v>18069943</v>
      </c>
      <c r="E33" s="214">
        <f t="shared" si="5"/>
        <v>-11.958855861039746</v>
      </c>
      <c r="F33" s="210" t="s">
        <v>218</v>
      </c>
    </row>
    <row r="34" spans="1:6" ht="25.5">
      <c r="A34" s="206">
        <v>6.3</v>
      </c>
      <c r="B34" s="203" t="s">
        <v>204</v>
      </c>
      <c r="C34" s="202">
        <v>5794540</v>
      </c>
      <c r="D34" s="202">
        <v>8583376</v>
      </c>
      <c r="E34" s="214">
        <f t="shared" si="5"/>
        <v>48.128686660200813</v>
      </c>
      <c r="F34" s="210" t="s">
        <v>218</v>
      </c>
    </row>
    <row r="35" spans="1:6">
      <c r="A35" s="206">
        <v>6.4</v>
      </c>
      <c r="B35" s="203" t="s">
        <v>205</v>
      </c>
      <c r="C35" s="202">
        <v>0</v>
      </c>
      <c r="D35" s="202">
        <v>0</v>
      </c>
      <c r="E35" s="203"/>
      <c r="F35" s="203"/>
    </row>
    <row r="36" spans="1:6">
      <c r="A36" s="206">
        <v>6.5</v>
      </c>
      <c r="B36" s="203" t="s">
        <v>206</v>
      </c>
      <c r="C36" s="202">
        <v>0</v>
      </c>
      <c r="D36" s="202">
        <v>0</v>
      </c>
      <c r="E36" s="203"/>
      <c r="F36" s="203"/>
    </row>
    <row r="37" spans="1:6" ht="25.5">
      <c r="A37" s="206">
        <v>6.6</v>
      </c>
      <c r="B37" s="203" t="s">
        <v>207</v>
      </c>
      <c r="C37" s="202">
        <v>7243992</v>
      </c>
      <c r="D37" s="202">
        <v>11974124</v>
      </c>
      <c r="E37" s="214">
        <f>+(D37-C37)*100/C37</f>
        <v>65.297311206307242</v>
      </c>
      <c r="F37" s="210" t="s">
        <v>218</v>
      </c>
    </row>
    <row r="38" spans="1:6">
      <c r="A38" s="206"/>
      <c r="B38" s="201" t="s">
        <v>208</v>
      </c>
      <c r="C38" s="205">
        <f t="shared" ref="C38:D38" si="6">SUM(C32:C37)</f>
        <v>70914871</v>
      </c>
      <c r="D38" s="205">
        <f t="shared" si="6"/>
        <v>308327168</v>
      </c>
      <c r="E38" s="203"/>
      <c r="F38" s="203"/>
    </row>
    <row r="39" spans="1:6" s="207" customFormat="1">
      <c r="A39" s="206">
        <v>7</v>
      </c>
      <c r="B39" s="203" t="s">
        <v>209</v>
      </c>
      <c r="C39" s="202">
        <v>0</v>
      </c>
      <c r="D39" s="202">
        <v>0</v>
      </c>
      <c r="E39" s="203"/>
      <c r="F39" s="201"/>
    </row>
    <row r="40" spans="1:6">
      <c r="A40" s="206"/>
      <c r="B40" s="203"/>
      <c r="C40" s="202">
        <v>0</v>
      </c>
      <c r="D40" s="202">
        <v>0</v>
      </c>
      <c r="E40" s="203"/>
      <c r="F40" s="203"/>
    </row>
    <row r="41" spans="1:6">
      <c r="A41" s="206"/>
      <c r="B41" s="203"/>
      <c r="C41" s="202">
        <v>0</v>
      </c>
      <c r="D41" s="202">
        <v>0</v>
      </c>
      <c r="E41" s="203"/>
      <c r="F41" s="203"/>
    </row>
    <row r="42" spans="1:6">
      <c r="A42" s="208">
        <v>9.1</v>
      </c>
      <c r="B42" s="209" t="s">
        <v>210</v>
      </c>
      <c r="C42" s="202">
        <v>182808915</v>
      </c>
      <c r="D42" s="202">
        <v>142309322</v>
      </c>
      <c r="E42" s="214">
        <f>+(D42-C42)*100/C42</f>
        <v>-22.154057968124803</v>
      </c>
      <c r="F42" s="203"/>
    </row>
    <row r="43" spans="1:6" ht="13.5" customHeight="1">
      <c r="A43" s="206"/>
      <c r="B43" s="209"/>
      <c r="C43" s="202">
        <v>0</v>
      </c>
      <c r="D43" s="202">
        <v>0</v>
      </c>
      <c r="E43" s="203"/>
      <c r="F43" s="203"/>
    </row>
    <row r="44" spans="1:6" ht="25.5">
      <c r="A44" s="206">
        <v>10</v>
      </c>
      <c r="B44" s="201" t="s">
        <v>211</v>
      </c>
      <c r="C44" s="202">
        <v>-10516361</v>
      </c>
      <c r="D44" s="202">
        <v>41789294</v>
      </c>
      <c r="E44" s="214">
        <f t="shared" ref="E44:E47" si="7">+(D44-C44)*100/C44</f>
        <v>-497.37409166535838</v>
      </c>
      <c r="F44" s="210" t="s">
        <v>218</v>
      </c>
    </row>
    <row r="45" spans="1:6">
      <c r="A45" s="206">
        <v>11</v>
      </c>
      <c r="B45" s="201" t="s">
        <v>212</v>
      </c>
      <c r="C45" s="205">
        <f t="shared" ref="C45:D45" si="8">C11+C16+C18+C19+C30+C38+C39+C42+C44</f>
        <v>319987104</v>
      </c>
      <c r="D45" s="205">
        <f t="shared" si="8"/>
        <v>672112734</v>
      </c>
      <c r="E45" s="214">
        <f t="shared" si="7"/>
        <v>110.04369413587368</v>
      </c>
      <c r="F45" s="203"/>
    </row>
    <row r="46" spans="1:6" ht="25.5">
      <c r="A46" s="206">
        <v>12</v>
      </c>
      <c r="B46" s="201" t="s">
        <v>213</v>
      </c>
      <c r="C46" s="202">
        <v>6738181</v>
      </c>
      <c r="D46" s="202">
        <v>3736780</v>
      </c>
      <c r="E46" s="214">
        <f t="shared" si="7"/>
        <v>-44.543193482039143</v>
      </c>
      <c r="F46" s="210" t="s">
        <v>218</v>
      </c>
    </row>
    <row r="47" spans="1:6">
      <c r="A47" s="206">
        <v>13</v>
      </c>
      <c r="B47" s="201" t="s">
        <v>214</v>
      </c>
      <c r="C47" s="205">
        <f t="shared" ref="C47:D47" si="9">C45-C46</f>
        <v>313248923</v>
      </c>
      <c r="D47" s="205">
        <f t="shared" si="9"/>
        <v>668375954</v>
      </c>
      <c r="E47" s="214">
        <f t="shared" si="7"/>
        <v>113.36895514242518</v>
      </c>
      <c r="F47" s="203"/>
    </row>
    <row r="48" spans="1:6" ht="38.25">
      <c r="A48" s="208">
        <v>14</v>
      </c>
      <c r="B48" s="210" t="s">
        <v>215</v>
      </c>
      <c r="C48" s="202"/>
      <c r="D48" s="202"/>
      <c r="E48" s="203"/>
      <c r="F48" s="203"/>
    </row>
  </sheetData>
  <printOptions horizontalCentered="1"/>
  <pageMargins left="0.31496062992125984" right="0.23622047244094491" top="0.6692913385826772" bottom="0.55118110236220474" header="0.74803149606299213" footer="0.51181102362204722"/>
  <pageSetup paperSize="9" scale="75" fitToHeight="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2:F48"/>
  <sheetViews>
    <sheetView view="pageBreakPreview" zoomScaleSheetLayoutView="100" workbookViewId="0">
      <pane xSplit="2" ySplit="8" topLeftCell="C9"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9" style="215" customWidth="1"/>
    <col min="2" max="2" width="46.1640625" style="198" customWidth="1"/>
    <col min="3" max="4" width="16.33203125" style="198" bestFit="1" customWidth="1"/>
    <col min="5" max="5" width="11.1640625" style="198" customWidth="1"/>
    <col min="6" max="6" width="50" style="198" customWidth="1"/>
    <col min="7" max="27" width="2.33203125" style="198" bestFit="1" customWidth="1"/>
    <col min="28" max="16384" width="9.33203125" style="198"/>
  </cols>
  <sheetData>
    <row r="2" spans="1:6" ht="18.75" customHeight="1">
      <c r="B2" s="216" t="s">
        <v>176</v>
      </c>
      <c r="C2" s="216"/>
      <c r="D2" s="216"/>
      <c r="E2" s="216"/>
      <c r="F2" s="216"/>
    </row>
    <row r="3" spans="1:6" ht="15">
      <c r="B3" s="217" t="s">
        <v>177</v>
      </c>
      <c r="C3" s="217"/>
      <c r="D3" s="217"/>
      <c r="E3" s="217"/>
      <c r="F3" s="217"/>
    </row>
    <row r="4" spans="1:6" ht="4.5" customHeight="1">
      <c r="B4" s="218"/>
      <c r="C4" s="219"/>
      <c r="D4" s="219"/>
    </row>
    <row r="5" spans="1:6" ht="21" customHeight="1">
      <c r="B5" s="217" t="s">
        <v>178</v>
      </c>
      <c r="C5" s="217"/>
      <c r="D5" s="217"/>
      <c r="E5" s="217"/>
      <c r="F5" s="217"/>
    </row>
    <row r="6" spans="1:6" ht="15">
      <c r="B6" s="218"/>
      <c r="C6" s="220"/>
      <c r="D6" s="220"/>
    </row>
    <row r="7" spans="1:6" ht="6.75" customHeight="1"/>
    <row r="8" spans="1:6" ht="24" customHeight="1">
      <c r="A8" s="211" t="s">
        <v>179</v>
      </c>
      <c r="B8" s="211" t="s">
        <v>180</v>
      </c>
      <c r="C8" s="212" t="s">
        <v>76</v>
      </c>
      <c r="D8" s="221" t="s">
        <v>63</v>
      </c>
      <c r="E8" s="213" t="s">
        <v>216</v>
      </c>
      <c r="F8" s="213" t="s">
        <v>217</v>
      </c>
    </row>
    <row r="9" spans="1:6">
      <c r="A9" s="195" t="s">
        <v>181</v>
      </c>
      <c r="B9" s="195">
        <v>1</v>
      </c>
      <c r="C9" s="195"/>
      <c r="D9" s="195"/>
      <c r="E9" s="222"/>
      <c r="F9" s="222"/>
    </row>
    <row r="10" spans="1:6">
      <c r="A10" s="195" t="s">
        <v>182</v>
      </c>
      <c r="B10" s="223" t="s">
        <v>183</v>
      </c>
      <c r="C10" s="222"/>
      <c r="D10" s="222"/>
      <c r="E10" s="222"/>
      <c r="F10" s="222"/>
    </row>
    <row r="11" spans="1:6">
      <c r="A11" s="195">
        <v>1</v>
      </c>
      <c r="B11" s="223" t="s">
        <v>184</v>
      </c>
      <c r="C11" s="224">
        <v>0</v>
      </c>
      <c r="D11" s="224">
        <v>0</v>
      </c>
      <c r="E11" s="222"/>
      <c r="F11" s="222"/>
    </row>
    <row r="12" spans="1:6">
      <c r="A12" s="195"/>
      <c r="B12" s="223"/>
      <c r="C12" s="224">
        <v>0</v>
      </c>
      <c r="D12" s="224">
        <v>0</v>
      </c>
      <c r="E12" s="222"/>
      <c r="F12" s="222"/>
    </row>
    <row r="13" spans="1:6">
      <c r="A13" s="195">
        <v>2</v>
      </c>
      <c r="B13" s="223" t="s">
        <v>185</v>
      </c>
      <c r="C13" s="224">
        <v>0</v>
      </c>
      <c r="D13" s="224">
        <v>0</v>
      </c>
      <c r="E13" s="222"/>
      <c r="F13" s="222"/>
    </row>
    <row r="14" spans="1:6" ht="111.75" customHeight="1">
      <c r="A14" s="195">
        <v>2.1</v>
      </c>
      <c r="B14" s="223" t="s">
        <v>186</v>
      </c>
      <c r="C14" s="224">
        <v>5273371</v>
      </c>
      <c r="D14" s="224">
        <v>8702029</v>
      </c>
      <c r="E14" s="225">
        <f>+(D14-C14)*100/C14</f>
        <v>65.018334571946482</v>
      </c>
      <c r="F14" s="226" t="s">
        <v>219</v>
      </c>
    </row>
    <row r="15" spans="1:6" ht="63.75">
      <c r="A15" s="195">
        <v>2.2000000000000002</v>
      </c>
      <c r="B15" s="223" t="s">
        <v>187</v>
      </c>
      <c r="C15" s="224">
        <v>21766929</v>
      </c>
      <c r="D15" s="224">
        <v>35365589</v>
      </c>
      <c r="E15" s="225">
        <f>+(D15-C15)*100/C15</f>
        <v>62.473948438018063</v>
      </c>
      <c r="F15" s="227" t="s">
        <v>220</v>
      </c>
    </row>
    <row r="16" spans="1:6">
      <c r="A16" s="195"/>
      <c r="B16" s="223" t="s">
        <v>188</v>
      </c>
      <c r="C16" s="228">
        <f t="shared" ref="C16:D16" si="0">C14+C15</f>
        <v>27040300</v>
      </c>
      <c r="D16" s="228">
        <f t="shared" si="0"/>
        <v>44067618</v>
      </c>
      <c r="E16" s="225"/>
      <c r="F16" s="222"/>
    </row>
    <row r="17" spans="1:6">
      <c r="A17" s="195"/>
      <c r="B17" s="223"/>
      <c r="C17" s="224">
        <v>0</v>
      </c>
      <c r="D17" s="224">
        <v>0</v>
      </c>
      <c r="E17" s="222"/>
      <c r="F17" s="222"/>
    </row>
    <row r="18" spans="1:6" ht="13.5" customHeight="1">
      <c r="A18" s="195">
        <v>3</v>
      </c>
      <c r="B18" s="223" t="s">
        <v>189</v>
      </c>
      <c r="C18" s="224">
        <v>32167551</v>
      </c>
      <c r="D18" s="224">
        <v>46695604</v>
      </c>
      <c r="E18" s="225">
        <f>+(D18-C18)*100/C18</f>
        <v>45.163689955756965</v>
      </c>
      <c r="F18" s="222"/>
    </row>
    <row r="19" spans="1:6" ht="45">
      <c r="A19" s="195">
        <v>4</v>
      </c>
      <c r="B19" s="223" t="s">
        <v>190</v>
      </c>
      <c r="C19" s="224">
        <v>72634140</v>
      </c>
      <c r="D19" s="224">
        <v>81540365</v>
      </c>
      <c r="E19" s="225">
        <f>+(D19-C19)*100/C19</f>
        <v>12.261761480207516</v>
      </c>
      <c r="F19" s="226" t="s">
        <v>221</v>
      </c>
    </row>
    <row r="20" spans="1:6">
      <c r="A20" s="195"/>
      <c r="B20" s="223"/>
      <c r="C20" s="224">
        <v>0</v>
      </c>
      <c r="D20" s="224">
        <v>0</v>
      </c>
      <c r="E20" s="222"/>
      <c r="F20" s="222"/>
    </row>
    <row r="21" spans="1:6">
      <c r="A21" s="195">
        <v>5</v>
      </c>
      <c r="B21" s="223" t="s">
        <v>191</v>
      </c>
      <c r="C21" s="224">
        <v>0</v>
      </c>
      <c r="D21" s="224">
        <v>0</v>
      </c>
      <c r="E21" s="222"/>
      <c r="F21" s="222"/>
    </row>
    <row r="22" spans="1:6">
      <c r="A22" s="229">
        <v>5.0999999999999996</v>
      </c>
      <c r="B22" s="222" t="s">
        <v>192</v>
      </c>
      <c r="C22" s="224">
        <v>22563057</v>
      </c>
      <c r="D22" s="224">
        <v>21633266</v>
      </c>
      <c r="E22" s="225">
        <f>+(D22-C22)*100/C22</f>
        <v>-4.1208556092377018</v>
      </c>
      <c r="F22" s="222"/>
    </row>
    <row r="23" spans="1:6">
      <c r="A23" s="229">
        <v>5.2</v>
      </c>
      <c r="B23" s="222" t="s">
        <v>193</v>
      </c>
      <c r="C23" s="224">
        <v>8062004</v>
      </c>
      <c r="D23" s="224">
        <v>8368799</v>
      </c>
      <c r="E23" s="225">
        <f>+(D23-C23)*100/C23</f>
        <v>3.8054434108442514</v>
      </c>
      <c r="F23" s="222"/>
    </row>
    <row r="24" spans="1:6" ht="75">
      <c r="A24" s="229">
        <v>5.3</v>
      </c>
      <c r="B24" s="222" t="s">
        <v>194</v>
      </c>
      <c r="C24" s="224">
        <v>5186689</v>
      </c>
      <c r="D24" s="224">
        <v>3817989</v>
      </c>
      <c r="E24" s="225">
        <f>+(D24-C24)*100/C24</f>
        <v>-26.388703853267469</v>
      </c>
      <c r="F24" s="226" t="s">
        <v>222</v>
      </c>
    </row>
    <row r="25" spans="1:6" ht="25.5">
      <c r="A25" s="229">
        <v>5.4</v>
      </c>
      <c r="B25" s="222" t="s">
        <v>195</v>
      </c>
      <c r="C25" s="224">
        <v>4476055</v>
      </c>
      <c r="D25" s="224">
        <v>4512945</v>
      </c>
      <c r="E25" s="225">
        <f>+(D25-C25)*100/C25</f>
        <v>0.8241632419619509</v>
      </c>
      <c r="F25" s="222"/>
    </row>
    <row r="26" spans="1:6">
      <c r="A26" s="229">
        <v>5.5</v>
      </c>
      <c r="B26" s="222" t="s">
        <v>196</v>
      </c>
      <c r="C26" s="224">
        <v>7482932</v>
      </c>
      <c r="D26" s="224">
        <v>1052569</v>
      </c>
      <c r="E26" s="225">
        <f>+(D26-C26)*100/C26</f>
        <v>-85.933735599895869</v>
      </c>
      <c r="F26" s="222"/>
    </row>
    <row r="27" spans="1:6">
      <c r="A27" s="229">
        <v>5.6</v>
      </c>
      <c r="B27" s="222" t="s">
        <v>197</v>
      </c>
      <c r="C27" s="224">
        <v>0</v>
      </c>
      <c r="D27" s="224">
        <v>0</v>
      </c>
      <c r="E27" s="222"/>
      <c r="F27" s="222"/>
    </row>
    <row r="28" spans="1:6" ht="25.5">
      <c r="A28" s="229">
        <v>5.7</v>
      </c>
      <c r="B28" s="222" t="s">
        <v>198</v>
      </c>
      <c r="C28" s="224">
        <v>74222</v>
      </c>
      <c r="D28" s="224">
        <v>23855</v>
      </c>
      <c r="E28" s="225">
        <f>+(D28-C28)*100/C28</f>
        <v>-67.859933712376389</v>
      </c>
      <c r="F28" s="224" t="s">
        <v>223</v>
      </c>
    </row>
    <row r="29" spans="1:6">
      <c r="A29" s="229" t="s">
        <v>181</v>
      </c>
      <c r="B29" s="222" t="s">
        <v>181</v>
      </c>
      <c r="C29" s="224">
        <v>0</v>
      </c>
      <c r="D29" s="224">
        <v>0</v>
      </c>
      <c r="E29" s="222"/>
      <c r="F29" s="222"/>
    </row>
    <row r="30" spans="1:6">
      <c r="A30" s="229"/>
      <c r="B30" s="223" t="s">
        <v>199</v>
      </c>
      <c r="C30" s="228">
        <f t="shared" ref="C30:D30" si="1">SUM(C22:C29)</f>
        <v>47844959</v>
      </c>
      <c r="D30" s="228">
        <f t="shared" si="1"/>
        <v>39409423</v>
      </c>
      <c r="E30" s="225">
        <f>+(D30-C30)*100/C30</f>
        <v>-17.630981771768266</v>
      </c>
      <c r="F30" s="222"/>
    </row>
    <row r="31" spans="1:6">
      <c r="A31" s="195">
        <v>6</v>
      </c>
      <c r="B31" s="223" t="s">
        <v>200</v>
      </c>
      <c r="C31" s="224">
        <v>0</v>
      </c>
      <c r="D31" s="224">
        <v>0</v>
      </c>
      <c r="E31" s="222"/>
      <c r="F31" s="222"/>
    </row>
    <row r="32" spans="1:6">
      <c r="A32" s="229" t="s">
        <v>201</v>
      </c>
      <c r="B32" s="222" t="s">
        <v>202</v>
      </c>
      <c r="C32" s="224">
        <v>269699725</v>
      </c>
      <c r="D32" s="224">
        <v>261147789</v>
      </c>
      <c r="E32" s="225">
        <f>+(D32-C32)*100/C32</f>
        <v>-3.170910166853155</v>
      </c>
      <c r="F32" s="222"/>
    </row>
    <row r="33" spans="1:6" ht="38.25">
      <c r="A33" s="229">
        <v>6.2</v>
      </c>
      <c r="B33" s="222" t="s">
        <v>203</v>
      </c>
      <c r="C33" s="224">
        <v>18069943</v>
      </c>
      <c r="D33" s="224">
        <v>23264478</v>
      </c>
      <c r="E33" s="225">
        <f>+(D33-C33)*100/C33</f>
        <v>28.746825598730446</v>
      </c>
      <c r="F33" s="224" t="s">
        <v>224</v>
      </c>
    </row>
    <row r="34" spans="1:6">
      <c r="A34" s="229">
        <v>6.3</v>
      </c>
      <c r="B34" s="222" t="s">
        <v>204</v>
      </c>
      <c r="C34" s="224">
        <v>8583376</v>
      </c>
      <c r="D34" s="224">
        <v>8785098</v>
      </c>
      <c r="E34" s="225">
        <f>+(D34-C34)*100/C34</f>
        <v>2.3501475410141652</v>
      </c>
      <c r="F34" s="222"/>
    </row>
    <row r="35" spans="1:6">
      <c r="A35" s="229">
        <v>6.4</v>
      </c>
      <c r="B35" s="222" t="s">
        <v>205</v>
      </c>
      <c r="C35" s="224">
        <v>0</v>
      </c>
      <c r="D35" s="224">
        <v>0</v>
      </c>
      <c r="E35" s="225"/>
      <c r="F35" s="222"/>
    </row>
    <row r="36" spans="1:6">
      <c r="A36" s="229">
        <v>6.5</v>
      </c>
      <c r="B36" s="222" t="s">
        <v>206</v>
      </c>
      <c r="C36" s="224">
        <v>0</v>
      </c>
      <c r="D36" s="224">
        <v>0</v>
      </c>
      <c r="E36" s="225"/>
      <c r="F36" s="222"/>
    </row>
    <row r="37" spans="1:6">
      <c r="A37" s="229">
        <v>6.6</v>
      </c>
      <c r="B37" s="222" t="s">
        <v>207</v>
      </c>
      <c r="C37" s="224">
        <v>11974124</v>
      </c>
      <c r="D37" s="224">
        <v>11840115</v>
      </c>
      <c r="E37" s="225">
        <f>+(D37-C37)*100/C37</f>
        <v>-1.1191549377641321</v>
      </c>
      <c r="F37" s="222"/>
    </row>
    <row r="38" spans="1:6">
      <c r="A38" s="229"/>
      <c r="B38" s="223" t="s">
        <v>208</v>
      </c>
      <c r="C38" s="228">
        <f t="shared" ref="C38:D38" si="2">SUM(C32:C37)</f>
        <v>308327168</v>
      </c>
      <c r="D38" s="228">
        <f t="shared" si="2"/>
        <v>305037480</v>
      </c>
      <c r="E38" s="225">
        <f>+(D38-C38)*100/C38</f>
        <v>-1.0669471721674555</v>
      </c>
      <c r="F38" s="222"/>
    </row>
    <row r="39" spans="1:6" s="230" customFormat="1">
      <c r="A39" s="229">
        <v>7</v>
      </c>
      <c r="B39" s="222" t="s">
        <v>209</v>
      </c>
      <c r="C39" s="224">
        <v>0</v>
      </c>
      <c r="D39" s="224">
        <v>45487</v>
      </c>
      <c r="E39" s="225"/>
      <c r="F39" s="223"/>
    </row>
    <row r="40" spans="1:6">
      <c r="A40" s="229"/>
      <c r="B40" s="222"/>
      <c r="C40" s="224">
        <v>0</v>
      </c>
      <c r="D40" s="224">
        <v>0</v>
      </c>
      <c r="E40" s="222"/>
      <c r="F40" s="222"/>
    </row>
    <row r="41" spans="1:6">
      <c r="A41" s="229"/>
      <c r="B41" s="222"/>
      <c r="C41" s="224">
        <v>0</v>
      </c>
      <c r="D41" s="224">
        <v>0</v>
      </c>
      <c r="E41" s="222"/>
      <c r="F41" s="222"/>
    </row>
    <row r="42" spans="1:6">
      <c r="A42" s="229">
        <v>9.1</v>
      </c>
      <c r="B42" s="222" t="s">
        <v>210</v>
      </c>
      <c r="C42" s="224">
        <v>142309322</v>
      </c>
      <c r="D42" s="224">
        <v>150289737</v>
      </c>
      <c r="E42" s="225">
        <f>+(D42-C42)*100/C42</f>
        <v>5.6077949693274487</v>
      </c>
      <c r="F42" s="222"/>
    </row>
    <row r="43" spans="1:6" ht="13.5" customHeight="1">
      <c r="A43" s="229"/>
      <c r="B43" s="222"/>
      <c r="C43" s="224">
        <v>0</v>
      </c>
      <c r="D43" s="224">
        <v>0</v>
      </c>
      <c r="E43" s="222"/>
      <c r="F43" s="222"/>
    </row>
    <row r="44" spans="1:6" ht="25.5">
      <c r="A44" s="229">
        <v>10</v>
      </c>
      <c r="B44" s="223" t="s">
        <v>211</v>
      </c>
      <c r="C44" s="224">
        <v>41789294</v>
      </c>
      <c r="D44" s="224">
        <v>36930073</v>
      </c>
      <c r="E44" s="225">
        <f>+(D44-C44)*100/C44</f>
        <v>-11.627908813199859</v>
      </c>
      <c r="F44" s="222" t="s">
        <v>225</v>
      </c>
    </row>
    <row r="45" spans="1:6">
      <c r="A45" s="229">
        <v>11</v>
      </c>
      <c r="B45" s="223" t="s">
        <v>212</v>
      </c>
      <c r="C45" s="228">
        <f t="shared" ref="C45:D45" si="3">C11+C16+C18+C19+C30+C38+C39+C42+C44</f>
        <v>672112734</v>
      </c>
      <c r="D45" s="228">
        <f t="shared" si="3"/>
        <v>704015787</v>
      </c>
      <c r="E45" s="225">
        <f>+(D45-C45)*100/C45</f>
        <v>4.746681826742476</v>
      </c>
      <c r="F45" s="222"/>
    </row>
    <row r="46" spans="1:6" ht="25.5">
      <c r="A46" s="229">
        <v>12</v>
      </c>
      <c r="B46" s="223" t="s">
        <v>213</v>
      </c>
      <c r="C46" s="224">
        <v>3736780</v>
      </c>
      <c r="D46" s="224">
        <v>22765186</v>
      </c>
      <c r="E46" s="225">
        <f>+(D46-C46)*100/C46</f>
        <v>509.21932787051952</v>
      </c>
      <c r="F46" s="222" t="s">
        <v>226</v>
      </c>
    </row>
    <row r="47" spans="1:6">
      <c r="A47" s="229">
        <v>13</v>
      </c>
      <c r="B47" s="223" t="s">
        <v>214</v>
      </c>
      <c r="C47" s="228">
        <f t="shared" ref="C47:D47" si="4">C45-C46</f>
        <v>668375954</v>
      </c>
      <c r="D47" s="228">
        <f t="shared" si="4"/>
        <v>681250601</v>
      </c>
      <c r="E47" s="225">
        <f>+(D47-C47)*100/C47</f>
        <v>1.9262582567415345</v>
      </c>
      <c r="F47" s="222"/>
    </row>
    <row r="48" spans="1:6" ht="38.25">
      <c r="A48" s="229">
        <v>14</v>
      </c>
      <c r="B48" s="222" t="s">
        <v>215</v>
      </c>
      <c r="C48" s="224"/>
      <c r="D48" s="224"/>
      <c r="E48" s="222"/>
      <c r="F48" s="222"/>
    </row>
  </sheetData>
  <mergeCells count="3">
    <mergeCell ref="B2:F2"/>
    <mergeCell ref="B3:F3"/>
    <mergeCell ref="B5:F5"/>
  </mergeCells>
  <printOptions horizontalCentered="1"/>
  <pageMargins left="0.47244094488188981" right="0.23622047244094491" top="0.6692913385826772" bottom="0.55118110236220474" header="0.74803149606299213" footer="0.51181102362204722"/>
  <pageSetup paperSize="9" scale="75" fitToHeight="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2:F48"/>
  <sheetViews>
    <sheetView view="pageBreakPreview" zoomScaleSheetLayoutView="100" workbookViewId="0">
      <pane xSplit="2" ySplit="8" topLeftCell="C9"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9" style="182" customWidth="1"/>
    <col min="2" max="2" width="50.1640625" style="186" customWidth="1"/>
    <col min="3" max="4" width="14.83203125" style="186" customWidth="1"/>
    <col min="5" max="5" width="9.83203125" style="186" customWidth="1"/>
    <col min="6" max="6" width="52.33203125" style="186" customWidth="1"/>
    <col min="7" max="7" width="5.83203125" style="186" customWidth="1"/>
    <col min="8" max="8" width="4.83203125" style="186" customWidth="1"/>
    <col min="9" max="9" width="6.33203125" style="186" customWidth="1"/>
    <col min="10" max="10" width="5.33203125" style="186" customWidth="1"/>
    <col min="11" max="11" width="6.1640625" style="186" customWidth="1"/>
    <col min="12" max="39" width="2.33203125" style="186" bestFit="1" customWidth="1"/>
    <col min="40" max="16384" width="9.33203125" style="186"/>
  </cols>
  <sheetData>
    <row r="2" spans="1:6" ht="15.75">
      <c r="B2" s="183" t="s">
        <v>176</v>
      </c>
      <c r="C2" s="185"/>
    </row>
    <row r="3" spans="1:6" ht="15">
      <c r="B3" s="187" t="s">
        <v>177</v>
      </c>
      <c r="C3" s="187"/>
      <c r="D3" s="187"/>
    </row>
    <row r="4" spans="1:6" ht="4.5" customHeight="1">
      <c r="B4" s="187"/>
      <c r="C4" s="190"/>
    </row>
    <row r="5" spans="1:6" ht="15">
      <c r="B5" s="191" t="s">
        <v>178</v>
      </c>
      <c r="C5" s="192"/>
    </row>
    <row r="6" spans="1:6" ht="15">
      <c r="B6" s="191"/>
      <c r="C6" s="192"/>
    </row>
    <row r="7" spans="1:6" ht="6.75" customHeight="1"/>
    <row r="8" spans="1:6" s="198" customFormat="1" ht="24" customHeight="1">
      <c r="A8" s="211" t="s">
        <v>179</v>
      </c>
      <c r="B8" s="211" t="s">
        <v>180</v>
      </c>
      <c r="C8" s="212" t="s">
        <v>63</v>
      </c>
      <c r="D8" s="212" t="s">
        <v>64</v>
      </c>
      <c r="E8" s="213" t="s">
        <v>216</v>
      </c>
      <c r="F8" s="213" t="s">
        <v>217</v>
      </c>
    </row>
    <row r="9" spans="1:6">
      <c r="A9" s="199" t="s">
        <v>181</v>
      </c>
      <c r="B9" s="199">
        <v>1</v>
      </c>
      <c r="C9" s="199"/>
      <c r="D9" s="203"/>
      <c r="E9" s="203"/>
      <c r="F9" s="203"/>
    </row>
    <row r="10" spans="1:6">
      <c r="A10" s="199" t="s">
        <v>182</v>
      </c>
      <c r="B10" s="201" t="s">
        <v>183</v>
      </c>
      <c r="C10" s="203"/>
      <c r="D10" s="203"/>
      <c r="E10" s="203"/>
      <c r="F10" s="203"/>
    </row>
    <row r="11" spans="1:6">
      <c r="A11" s="199">
        <v>1</v>
      </c>
      <c r="B11" s="201" t="s">
        <v>184</v>
      </c>
      <c r="C11" s="202">
        <v>0</v>
      </c>
      <c r="D11" s="202">
        <v>0</v>
      </c>
      <c r="E11" s="203"/>
      <c r="F11" s="203"/>
    </row>
    <row r="12" spans="1:6">
      <c r="A12" s="199"/>
      <c r="B12" s="201"/>
      <c r="C12" s="202">
        <v>0</v>
      </c>
      <c r="D12" s="202">
        <v>0</v>
      </c>
      <c r="E12" s="203"/>
      <c r="F12" s="203"/>
    </row>
    <row r="13" spans="1:6">
      <c r="A13" s="199">
        <v>2</v>
      </c>
      <c r="B13" s="201" t="s">
        <v>185</v>
      </c>
      <c r="C13" s="202">
        <v>0</v>
      </c>
      <c r="D13" s="202">
        <v>0</v>
      </c>
      <c r="E13" s="203"/>
      <c r="F13" s="203"/>
    </row>
    <row r="14" spans="1:6" ht="63.75">
      <c r="A14" s="199">
        <v>2.1</v>
      </c>
      <c r="B14" s="201" t="s">
        <v>186</v>
      </c>
      <c r="C14" s="202">
        <v>8702029</v>
      </c>
      <c r="D14" s="202">
        <v>16206700</v>
      </c>
      <c r="E14" s="214">
        <f>+(D14-C14)*100/C14</f>
        <v>86.240473342481394</v>
      </c>
      <c r="F14" s="231" t="s">
        <v>227</v>
      </c>
    </row>
    <row r="15" spans="1:6" ht="63.75">
      <c r="A15" s="199">
        <v>2.2000000000000002</v>
      </c>
      <c r="B15" s="201" t="s">
        <v>187</v>
      </c>
      <c r="C15" s="202">
        <v>35365589</v>
      </c>
      <c r="D15" s="202">
        <v>47069361</v>
      </c>
      <c r="E15" s="214">
        <f>+(D15-C15)*100/C15</f>
        <v>33.09367193064422</v>
      </c>
      <c r="F15" s="232" t="s">
        <v>228</v>
      </c>
    </row>
    <row r="16" spans="1:6">
      <c r="A16" s="199"/>
      <c r="B16" s="201" t="s">
        <v>188</v>
      </c>
      <c r="C16" s="205">
        <f t="shared" ref="C16:D16" si="0">C14+C15</f>
        <v>44067618</v>
      </c>
      <c r="D16" s="205">
        <f t="shared" si="0"/>
        <v>63276061</v>
      </c>
      <c r="E16" s="214">
        <f>+(D16-C16)*100/C16</f>
        <v>43.588566552428588</v>
      </c>
      <c r="F16" s="203"/>
    </row>
    <row r="17" spans="1:6">
      <c r="A17" s="199"/>
      <c r="B17" s="201"/>
      <c r="C17" s="202">
        <v>0</v>
      </c>
      <c r="D17" s="202">
        <v>0</v>
      </c>
      <c r="E17" s="203"/>
      <c r="F17" s="203"/>
    </row>
    <row r="18" spans="1:6" ht="13.5" customHeight="1">
      <c r="A18" s="199">
        <v>3</v>
      </c>
      <c r="B18" s="201" t="s">
        <v>189</v>
      </c>
      <c r="C18" s="202">
        <v>46695604</v>
      </c>
      <c r="D18" s="202">
        <v>50668052</v>
      </c>
      <c r="E18" s="214">
        <f>+(D18-C18)*100/C18</f>
        <v>8.5071134319196293</v>
      </c>
      <c r="F18" s="203"/>
    </row>
    <row r="19" spans="1:6" ht="45">
      <c r="A19" s="199">
        <v>4</v>
      </c>
      <c r="B19" s="201" t="s">
        <v>190</v>
      </c>
      <c r="C19" s="202">
        <v>81540365</v>
      </c>
      <c r="D19" s="202">
        <v>124380926</v>
      </c>
      <c r="E19" s="214">
        <f>+(D19-C19)*100/C19</f>
        <v>52.539084170153025</v>
      </c>
      <c r="F19" s="233" t="s">
        <v>221</v>
      </c>
    </row>
    <row r="20" spans="1:6">
      <c r="A20" s="199"/>
      <c r="B20" s="201"/>
      <c r="C20" s="202">
        <v>0</v>
      </c>
      <c r="D20" s="202">
        <v>0</v>
      </c>
      <c r="E20" s="203"/>
      <c r="F20" s="203"/>
    </row>
    <row r="21" spans="1:6">
      <c r="A21" s="199">
        <v>5</v>
      </c>
      <c r="B21" s="201" t="s">
        <v>191</v>
      </c>
      <c r="C21" s="202">
        <v>0</v>
      </c>
      <c r="D21" s="202">
        <v>0</v>
      </c>
      <c r="E21" s="203"/>
      <c r="F21" s="203"/>
    </row>
    <row r="22" spans="1:6">
      <c r="A22" s="206">
        <v>5.0999999999999996</v>
      </c>
      <c r="B22" s="203" t="s">
        <v>192</v>
      </c>
      <c r="C22" s="202">
        <v>21633266</v>
      </c>
      <c r="D22" s="202">
        <v>19901296</v>
      </c>
      <c r="E22" s="214">
        <f>+(D22-C22)*100/C22</f>
        <v>-8.0060495719878819</v>
      </c>
      <c r="F22" s="203"/>
    </row>
    <row r="23" spans="1:6">
      <c r="A23" s="206">
        <v>5.2</v>
      </c>
      <c r="B23" s="203" t="s">
        <v>193</v>
      </c>
      <c r="C23" s="202">
        <v>8368799</v>
      </c>
      <c r="D23" s="202">
        <v>8108403</v>
      </c>
      <c r="E23" s="214">
        <f>+(D23-C23)*100/C23</f>
        <v>-3.1115097877246187</v>
      </c>
      <c r="F23" s="203"/>
    </row>
    <row r="24" spans="1:6">
      <c r="A24" s="206">
        <v>5.3</v>
      </c>
      <c r="B24" s="203" t="s">
        <v>194</v>
      </c>
      <c r="C24" s="202">
        <v>3817989</v>
      </c>
      <c r="D24" s="202">
        <v>4338277</v>
      </c>
      <c r="E24" s="214">
        <f>+(D24-C24)*100/C24</f>
        <v>13.627278653762492</v>
      </c>
      <c r="F24" s="203"/>
    </row>
    <row r="25" spans="1:6">
      <c r="A25" s="206">
        <v>5.4</v>
      </c>
      <c r="B25" s="203" t="s">
        <v>195</v>
      </c>
      <c r="C25" s="202">
        <v>4512945</v>
      </c>
      <c r="D25" s="202">
        <v>4337127</v>
      </c>
      <c r="E25" s="214">
        <f>+(D25-C25)*100/C25</f>
        <v>-3.8958595772826836</v>
      </c>
      <c r="F25" s="203"/>
    </row>
    <row r="26" spans="1:6" ht="38.25">
      <c r="A26" s="206">
        <v>5.5</v>
      </c>
      <c r="B26" s="203" t="s">
        <v>196</v>
      </c>
      <c r="C26" s="202">
        <v>1052569</v>
      </c>
      <c r="D26" s="202">
        <v>3051756</v>
      </c>
      <c r="E26" s="214">
        <f>+(D26-C26)*100/C26</f>
        <v>189.93405657966366</v>
      </c>
      <c r="F26" s="234" t="s">
        <v>229</v>
      </c>
    </row>
    <row r="27" spans="1:6">
      <c r="A27" s="206">
        <v>5.6</v>
      </c>
      <c r="B27" s="203" t="s">
        <v>197</v>
      </c>
      <c r="C27" s="202">
        <v>0</v>
      </c>
      <c r="D27" s="202">
        <v>0</v>
      </c>
      <c r="E27" s="214"/>
      <c r="F27" s="203"/>
    </row>
    <row r="28" spans="1:6" ht="25.5">
      <c r="A28" s="206">
        <v>5.7</v>
      </c>
      <c r="B28" s="203" t="s">
        <v>198</v>
      </c>
      <c r="C28" s="202">
        <v>23855</v>
      </c>
      <c r="D28" s="202">
        <v>21010</v>
      </c>
      <c r="E28" s="214">
        <f>+(D28-C28)*100/C28</f>
        <v>-11.926220918046532</v>
      </c>
      <c r="F28" s="235" t="s">
        <v>223</v>
      </c>
    </row>
    <row r="29" spans="1:6">
      <c r="A29" s="206" t="s">
        <v>181</v>
      </c>
      <c r="B29" s="203" t="s">
        <v>181</v>
      </c>
      <c r="C29" s="202">
        <v>0</v>
      </c>
      <c r="D29" s="202">
        <v>0</v>
      </c>
      <c r="E29" s="203"/>
      <c r="F29" s="203"/>
    </row>
    <row r="30" spans="1:6">
      <c r="A30" s="206"/>
      <c r="B30" s="201" t="s">
        <v>199</v>
      </c>
      <c r="C30" s="205">
        <f t="shared" ref="C30:D30" si="1">SUM(C22:C29)</f>
        <v>39409423</v>
      </c>
      <c r="D30" s="205">
        <f t="shared" si="1"/>
        <v>39757869</v>
      </c>
      <c r="E30" s="214">
        <f>+(D30-C30)*100/C30</f>
        <v>0.88416925058760698</v>
      </c>
      <c r="F30" s="203"/>
    </row>
    <row r="31" spans="1:6" ht="16.5" customHeight="1">
      <c r="A31" s="199">
        <v>6</v>
      </c>
      <c r="B31" s="201" t="s">
        <v>200</v>
      </c>
      <c r="C31" s="202">
        <v>0</v>
      </c>
      <c r="D31" s="202">
        <v>0</v>
      </c>
      <c r="E31" s="203"/>
      <c r="F31" s="203"/>
    </row>
    <row r="32" spans="1:6" ht="25.5">
      <c r="A32" s="206" t="s">
        <v>201</v>
      </c>
      <c r="B32" s="203" t="s">
        <v>202</v>
      </c>
      <c r="C32" s="202">
        <v>261147789</v>
      </c>
      <c r="D32" s="202">
        <v>302376908</v>
      </c>
      <c r="E32" s="214">
        <f>+(D32-C32)*100/C32</f>
        <v>15.787657692939533</v>
      </c>
      <c r="F32" s="234" t="s">
        <v>230</v>
      </c>
    </row>
    <row r="33" spans="1:6">
      <c r="A33" s="206">
        <v>6.2</v>
      </c>
      <c r="B33" s="203" t="s">
        <v>203</v>
      </c>
      <c r="C33" s="202">
        <v>23264478</v>
      </c>
      <c r="D33" s="202">
        <v>15612523</v>
      </c>
      <c r="E33" s="214">
        <f>+(D33-C33)*100/C33</f>
        <v>-32.89115276947112</v>
      </c>
      <c r="F33" s="203"/>
    </row>
    <row r="34" spans="1:6" ht="38.25">
      <c r="A34" s="206">
        <v>6.3</v>
      </c>
      <c r="B34" s="203" t="s">
        <v>204</v>
      </c>
      <c r="C34" s="202">
        <v>8785098</v>
      </c>
      <c r="D34" s="202">
        <v>18733021</v>
      </c>
      <c r="E34" s="214">
        <f>+(D34-C34)*100/C34</f>
        <v>113.23633498453859</v>
      </c>
      <c r="F34" s="236" t="s">
        <v>231</v>
      </c>
    </row>
    <row r="35" spans="1:6">
      <c r="A35" s="206">
        <v>6.4</v>
      </c>
      <c r="B35" s="203" t="s">
        <v>205</v>
      </c>
      <c r="C35" s="202">
        <v>0</v>
      </c>
      <c r="D35" s="202">
        <v>521488</v>
      </c>
      <c r="E35" s="214"/>
      <c r="F35" s="203"/>
    </row>
    <row r="36" spans="1:6">
      <c r="A36" s="206">
        <v>6.5</v>
      </c>
      <c r="B36" s="203" t="s">
        <v>206</v>
      </c>
      <c r="C36" s="202">
        <v>0</v>
      </c>
      <c r="D36" s="202">
        <v>0</v>
      </c>
      <c r="E36" s="214"/>
      <c r="F36" s="203"/>
    </row>
    <row r="37" spans="1:6" ht="25.5">
      <c r="A37" s="206">
        <v>6.6</v>
      </c>
      <c r="B37" s="203" t="s">
        <v>207</v>
      </c>
      <c r="C37" s="202">
        <v>11840115</v>
      </c>
      <c r="D37" s="202">
        <v>13473950</v>
      </c>
      <c r="E37" s="214">
        <f>+(D37-C37)*100/C37</f>
        <v>13.799148065707133</v>
      </c>
      <c r="F37" s="234" t="s">
        <v>232</v>
      </c>
    </row>
    <row r="38" spans="1:6">
      <c r="A38" s="206"/>
      <c r="B38" s="201" t="s">
        <v>208</v>
      </c>
      <c r="C38" s="205">
        <f t="shared" ref="C38:D38" si="2">SUM(C32:C37)</f>
        <v>305037480</v>
      </c>
      <c r="D38" s="205">
        <f t="shared" si="2"/>
        <v>350717890</v>
      </c>
      <c r="E38" s="214">
        <f>+(D38-C38)*100/C38</f>
        <v>14.975343357806391</v>
      </c>
      <c r="F38" s="203"/>
    </row>
    <row r="39" spans="1:6" s="207" customFormat="1">
      <c r="A39" s="206">
        <v>7</v>
      </c>
      <c r="B39" s="203" t="s">
        <v>209</v>
      </c>
      <c r="C39" s="202">
        <v>45487</v>
      </c>
      <c r="D39" s="202">
        <v>9759</v>
      </c>
      <c r="E39" s="214">
        <f>+(D39-C39)*100/C39</f>
        <v>-78.545518499791143</v>
      </c>
      <c r="F39" s="234" t="s">
        <v>233</v>
      </c>
    </row>
    <row r="40" spans="1:6">
      <c r="A40" s="206"/>
      <c r="B40" s="203"/>
      <c r="C40" s="202">
        <v>0</v>
      </c>
      <c r="D40" s="202">
        <v>0</v>
      </c>
      <c r="E40" s="203"/>
      <c r="F40" s="203"/>
    </row>
    <row r="41" spans="1:6">
      <c r="A41" s="206"/>
      <c r="B41" s="203"/>
      <c r="C41" s="202">
        <v>0</v>
      </c>
      <c r="D41" s="202">
        <v>0</v>
      </c>
      <c r="E41" s="203"/>
      <c r="F41" s="203"/>
    </row>
    <row r="42" spans="1:6">
      <c r="A42" s="208">
        <v>9.1</v>
      </c>
      <c r="B42" s="209" t="s">
        <v>210</v>
      </c>
      <c r="C42" s="202">
        <v>150289737</v>
      </c>
      <c r="D42" s="202">
        <v>286529520</v>
      </c>
      <c r="E42" s="214">
        <f>+(D42-C42)*100/C42</f>
        <v>90.65142152720648</v>
      </c>
      <c r="F42" s="203"/>
    </row>
    <row r="43" spans="1:6" ht="13.5" customHeight="1">
      <c r="A43" s="206"/>
      <c r="B43" s="209"/>
      <c r="C43" s="202">
        <v>0</v>
      </c>
      <c r="D43" s="202">
        <v>0</v>
      </c>
      <c r="E43" s="203"/>
      <c r="F43" s="203"/>
    </row>
    <row r="44" spans="1:6">
      <c r="A44" s="206">
        <v>10</v>
      </c>
      <c r="B44" s="201" t="s">
        <v>211</v>
      </c>
      <c r="C44" s="202">
        <v>36930073</v>
      </c>
      <c r="D44" s="202">
        <v>50289241</v>
      </c>
      <c r="E44" s="214">
        <f>+(D44-C44)*100/C44</f>
        <v>36.174225813201076</v>
      </c>
      <c r="F44" s="203"/>
    </row>
    <row r="45" spans="1:6">
      <c r="A45" s="206">
        <v>11</v>
      </c>
      <c r="B45" s="201" t="s">
        <v>212</v>
      </c>
      <c r="C45" s="205">
        <f t="shared" ref="C45:D45" si="3">C11+C16+C18+C19+C30+C38+C39+C42+C44</f>
        <v>704015787</v>
      </c>
      <c r="D45" s="205">
        <f t="shared" si="3"/>
        <v>965629318</v>
      </c>
      <c r="E45" s="214">
        <f>+(D45-C45)*100/C45</f>
        <v>37.160179619665264</v>
      </c>
      <c r="F45" s="203"/>
    </row>
    <row r="46" spans="1:6" ht="25.5">
      <c r="A46" s="206">
        <v>12</v>
      </c>
      <c r="B46" s="201" t="s">
        <v>213</v>
      </c>
      <c r="C46" s="202">
        <v>22765186</v>
      </c>
      <c r="D46" s="202">
        <v>9336391</v>
      </c>
      <c r="E46" s="214">
        <f>+(D46-C46)*100/C46</f>
        <v>-58.98829467064315</v>
      </c>
      <c r="F46" s="210" t="s">
        <v>226</v>
      </c>
    </row>
    <row r="47" spans="1:6">
      <c r="A47" s="206">
        <v>13</v>
      </c>
      <c r="B47" s="201" t="s">
        <v>214</v>
      </c>
      <c r="C47" s="205">
        <f t="shared" ref="C47:D47" si="4">C45-C46</f>
        <v>681250601</v>
      </c>
      <c r="D47" s="205">
        <f t="shared" si="4"/>
        <v>956292927</v>
      </c>
      <c r="E47" s="214">
        <f>+(D47-C47)*100/C47</f>
        <v>40.37314985062303</v>
      </c>
      <c r="F47" s="203"/>
    </row>
    <row r="48" spans="1:6" ht="38.25">
      <c r="A48" s="208">
        <v>14</v>
      </c>
      <c r="B48" s="210" t="s">
        <v>215</v>
      </c>
      <c r="C48" s="202"/>
      <c r="D48" s="202"/>
      <c r="E48" s="203"/>
      <c r="F48" s="203"/>
    </row>
  </sheetData>
  <printOptions horizontalCentered="1"/>
  <pageMargins left="0.27559055118110237" right="0.23622047244094491" top="0.6692913385826772" bottom="0.55118110236220474" header="0.74803149606299213" footer="0.51181102362204722"/>
  <pageSetup paperSize="9" scale="75" fitToHeight="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Annexure-III 1 to 3</vt:lpstr>
      <vt:lpstr>Annexure-IV</vt:lpstr>
      <vt:lpstr>Annexure-XIX (URI-II) </vt:lpstr>
      <vt:lpstr>2012-13 VS 2013-14</vt:lpstr>
      <vt:lpstr>2013-14 VS 2014-15</vt:lpstr>
      <vt:lpstr>2014-15 VS 2015-16</vt:lpstr>
      <vt:lpstr>2015-16 VS 2016-17</vt:lpstr>
      <vt:lpstr>'2012-13 VS 2013-14'!Print_Area</vt:lpstr>
      <vt:lpstr>'2013-14 VS 2014-15'!Print_Area</vt:lpstr>
      <vt:lpstr>'2014-15 VS 2015-16'!Print_Area</vt:lpstr>
      <vt:lpstr>'2015-16 VS 2016-17'!Print_Area</vt:lpstr>
      <vt:lpstr>'Annexure-XIX (URI-II) '!Print_Area</vt:lpstr>
      <vt:lpstr>'2012-13 VS 2013-14'!Print_Titles</vt:lpstr>
      <vt:lpstr>'2013-14 VS 2014-15'!Print_Titles</vt:lpstr>
      <vt:lpstr>'2014-15 VS 2015-16'!Print_Titles</vt:lpstr>
      <vt:lpstr>'2015-16 VS 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2018-01-25T07:06:48Z</cp:lastPrinted>
  <dcterms:created xsi:type="dcterms:W3CDTF">2017-11-17T07:25:10Z</dcterms:created>
  <dcterms:modified xsi:type="dcterms:W3CDTF">2018-01-29T09:21:41Z</dcterms:modified>
</cp:coreProperties>
</file>